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65" windowWidth="9615" windowHeight="5340" activeTab="0"/>
  </bookViews>
  <sheets>
    <sheet name="CashFlow" sheetId="1" r:id="rId1"/>
  </sheets>
  <definedNames>
    <definedName name="_Order1" hidden="1">0</definedName>
    <definedName name="_Order2" hidden="1">0</definedName>
    <definedName name="AIBRD">#REF!</definedName>
    <definedName name="APRIL">'CashFlow'!$F$2:$F$3</definedName>
    <definedName name="AUGUST">'CashFlow'!$J$2:$J$3</definedName>
    <definedName name="CHEMICAL">#REF!</definedName>
    <definedName name="CROPINS">#REF!</definedName>
    <definedName name="CROPSALE">#REF!</definedName>
    <definedName name="CUSTHIRE">#REF!</definedName>
    <definedName name="DECEMBER">'CashFlow'!$N$2:$N$3</definedName>
    <definedName name="DIRLABOR">#REF!</definedName>
    <definedName name="FEBRUARY">'CashFlow'!$D$2:$D$3</definedName>
    <definedName name="FERT">#REF!</definedName>
    <definedName name="GOVPAY">#REF!</definedName>
    <definedName name="HEALTHBRD">#REF!</definedName>
    <definedName name="HEALTHGF">#REF!</definedName>
    <definedName name="IRRENG">#REF!</definedName>
    <definedName name="JANUARY">'CashFlow'!$C$2:$C$3</definedName>
    <definedName name="JULY">'CashFlow'!$I$2:$I$3</definedName>
    <definedName name="JUNE">'CashFlow'!$H$2:$H$3</definedName>
    <definedName name="LSALESPC">#REF!</definedName>
    <definedName name="LSALESPH">#REF!</definedName>
    <definedName name="MARCH">'CashFlow'!$E$2:$E$3</definedName>
    <definedName name="MAY">'CashFlow'!$G$2:$G$3</definedName>
    <definedName name="MRKTBRD">#REF!</definedName>
    <definedName name="MRKTGF">#REF!</definedName>
    <definedName name="NOVEMBER">'CashFlow'!$M$2:$M$3</definedName>
    <definedName name="OCTOBER">'CashFlow'!$L$2:$L$3</definedName>
    <definedName name="PACKSUPP">#REF!</definedName>
    <definedName name="PCGFCWT">#REF!</definedName>
    <definedName name="PCGFHEAD">#REF!</definedName>
    <definedName name="PFBRD">#REF!</definedName>
    <definedName name="PFGF">#REF!</definedName>
    <definedName name="PIK">#REF!</definedName>
    <definedName name="PLANCAP">#REF!</definedName>
    <definedName name="PLANCAPS">#REF!</definedName>
    <definedName name="_xlnm.Print_Area" localSheetId="0">'CashFlow'!$A$62:$O$128</definedName>
    <definedName name="PRINT_CASHFLOW">#REF!</definedName>
    <definedName name="PRINT_INC._STAT">#REF!</definedName>
    <definedName name="PRINT_SCHEDULES">#REF!</definedName>
    <definedName name="SEED">#REF!</definedName>
    <definedName name="SEPT">'CashFlow'!$K$2:$K$3</definedName>
    <definedName name="SLPM">#REF!</definedName>
    <definedName name="SLPY">#REF!</definedName>
    <definedName name="SUPPBRD">#REF!</definedName>
    <definedName name="SUPPGF">#REF!</definedName>
    <definedName name="WATERASS">#REF!</definedName>
  </definedNames>
  <calcPr fullCalcOnLoad="1"/>
</workbook>
</file>

<file path=xl/sharedStrings.xml><?xml version="1.0" encoding="utf-8"?>
<sst xmlns="http://schemas.openxmlformats.org/spreadsheetml/2006/main" count="415" uniqueCount="135">
  <si>
    <t>Total</t>
  </si>
  <si>
    <t/>
  </si>
  <si>
    <t>Projected Cash Flow</t>
  </si>
  <si>
    <t xml:space="preserve">Minimum cash Bal. Desired </t>
  </si>
  <si>
    <t xml:space="preserve">Date Prepared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</si>
  <si>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</si>
  <si>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</si>
  <si>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</si>
  <si>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</si>
  <si>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</si>
  <si>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</si>
  <si>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</si>
  <si>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</si>
  <si>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</si>
  <si>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 xml:space="preserve">   Other</t>
  </si>
  <si>
    <t>Cash From Government Program Payments</t>
  </si>
  <si>
    <t>Cash rents/Leases</t>
  </si>
  <si>
    <t>Loan Proceeds &amp; Other Inflows</t>
  </si>
  <si>
    <t>Non Farm Inflows</t>
  </si>
  <si>
    <t>Total Cash Inflows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</si>
  <si>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</si>
  <si>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</si>
  <si>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</si>
  <si>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</si>
  <si>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</si>
  <si>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</si>
  <si>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</si>
  <si>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</si>
  <si>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</si>
  <si>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  Breeding Livestock:</t>
  </si>
  <si>
    <t>J</t>
  </si>
  <si>
    <t xml:space="preserve">   Artificial Insem.     </t>
  </si>
  <si>
    <t>K</t>
  </si>
  <si>
    <t xml:space="preserve">   Health     </t>
  </si>
  <si>
    <t xml:space="preserve">   Supplies  </t>
  </si>
  <si>
    <t xml:space="preserve">   Marketing  </t>
  </si>
  <si>
    <t xml:space="preserve">   Purchase Cost - Per Head</t>
  </si>
  <si>
    <t xml:space="preserve">   Purchase Cost - Per Cwt </t>
  </si>
  <si>
    <t xml:space="preserve">   Purchase Feed </t>
  </si>
  <si>
    <t xml:space="preserve">   Health </t>
  </si>
  <si>
    <t xml:space="preserve">   Marketing </t>
  </si>
  <si>
    <t xml:space="preserve">   Fuel, Oil, Lub</t>
  </si>
  <si>
    <t xml:space="preserve">   Repairs</t>
  </si>
  <si>
    <t xml:space="preserve">     Mach. &amp; Equip.</t>
  </si>
  <si>
    <t xml:space="preserve">     Bldngs &amp; Impro.</t>
  </si>
  <si>
    <t xml:space="preserve"> **Hired Labor</t>
  </si>
  <si>
    <t xml:space="preserve">   Farm Taxes</t>
  </si>
  <si>
    <t xml:space="preserve">     Real Estate</t>
  </si>
  <si>
    <t xml:space="preserve">     Personal Prop.</t>
  </si>
  <si>
    <t xml:space="preserve">   Farm Insurance</t>
  </si>
  <si>
    <t xml:space="preserve"> **Utilities</t>
  </si>
  <si>
    <t xml:space="preserve">   Crop Mrktng &amp; Storage</t>
  </si>
  <si>
    <t xml:space="preserve">   Misc. Farm Exp.</t>
  </si>
  <si>
    <t xml:space="preserve">   Other (Supplies)</t>
  </si>
  <si>
    <t xml:space="preserve"> Rent/Lease Exp.</t>
  </si>
  <si>
    <t xml:space="preserve">   Land Rent</t>
  </si>
  <si>
    <t xml:space="preserve">   Mach &amp; Building</t>
  </si>
  <si>
    <t xml:space="preserve">   Grazing Fees</t>
  </si>
  <si>
    <t xml:space="preserve"> **Machine Hire</t>
  </si>
  <si>
    <t xml:space="preserve">   Loan Payments (Yearly)</t>
  </si>
  <si>
    <t xml:space="preserve">   Loan Payments (Monthly) </t>
  </si>
  <si>
    <t xml:space="preserve">   Term Loan Payments</t>
  </si>
  <si>
    <t xml:space="preserve">   Interest on Term Loans</t>
  </si>
  <si>
    <t xml:space="preserve">   Operating Loan Payment</t>
  </si>
  <si>
    <t xml:space="preserve">   Interest on Operating Loan</t>
  </si>
  <si>
    <t xml:space="preserve">   Accounts Payable</t>
  </si>
  <si>
    <t>Total Farm Cash Outflows</t>
  </si>
  <si>
    <t>Non Farm Expense</t>
  </si>
  <si>
    <t xml:space="preserve">   Family living</t>
  </si>
  <si>
    <t xml:space="preserve">   Food/Cloths/etc.</t>
  </si>
  <si>
    <t xml:space="preserve">   Rent/Mortgage</t>
  </si>
  <si>
    <t xml:space="preserve">   Auto</t>
  </si>
  <si>
    <t xml:space="preserve">     Income &amp; SS</t>
  </si>
  <si>
    <t>Total Non-Farm Cash Outflows</t>
  </si>
  <si>
    <t>Total Cash Outlays</t>
  </si>
  <si>
    <t>Surplus or Deficit                      (A-B)</t>
  </si>
  <si>
    <t>Begining Cash Bal.      (From Row H)</t>
  </si>
  <si>
    <t xml:space="preserve">                    (Except for First Month)</t>
  </si>
  <si>
    <t>Cash Available                        (C + D)</t>
  </si>
  <si>
    <t>Borrow to Maintain             (Min  + E)</t>
  </si>
  <si>
    <t>Balance B.O.M.</t>
  </si>
  <si>
    <t>Payment on          (Only If Row F = 0)</t>
  </si>
  <si>
    <t>operating loan      (Pay Interest First)</t>
  </si>
  <si>
    <t>Balance E.O.M.     (If Row F &gt; 0, Min.)</t>
  </si>
  <si>
    <t xml:space="preserve">                      Otherwise  (Row E - G)</t>
  </si>
  <si>
    <t>Accumulated Operating</t>
  </si>
  <si>
    <t>Loan                               (See Below)</t>
  </si>
  <si>
    <t>Operating Loan Interest         (I * Int.)</t>
  </si>
  <si>
    <t>This Month</t>
  </si>
  <si>
    <t>Accumulated Interest     (Prev. K + J)</t>
  </si>
  <si>
    <t>On operating Loan</t>
  </si>
  <si>
    <t>Accumulated Operating Loan:   Line I</t>
  </si>
  <si>
    <t xml:space="preserve">    If Line E is &gt; Min. Balance Desired, You Can Make a Payment</t>
  </si>
  <si>
    <t xml:space="preserve">    Adjust Line E, by Taking out the Min. Balance Desired</t>
  </si>
  <si>
    <t xml:space="preserve">    Pay the Accumulated Interest First,  Line K</t>
  </si>
  <si>
    <t xml:space="preserve">    After Paying the Accumulated interest, Pay All or Part of the Outstanding Operating Loan</t>
  </si>
  <si>
    <t>** Do not include expenses in these items that have already been</t>
  </si>
  <si>
    <t>included in the crop and livestock expenses which were entered</t>
  </si>
  <si>
    <t>in the schedules on a per acre or per head basis. Example would</t>
  </si>
  <si>
    <t xml:space="preserve">   Planned Purchases       </t>
  </si>
  <si>
    <t xml:space="preserve">Crop Sales Income </t>
  </si>
  <si>
    <t xml:space="preserve">Livestock Sales Income </t>
  </si>
  <si>
    <t xml:space="preserve">Capital Asset Sales  </t>
  </si>
  <si>
    <t xml:space="preserve">   Purchased Feed </t>
  </si>
  <si>
    <t xml:space="preserve"> Planned Capital Asset Purchases</t>
  </si>
  <si>
    <t xml:space="preserve"> Principal and Interest Payments </t>
  </si>
  <si>
    <t xml:space="preserve">be "Hired Labor" and "Direct Crop Labor." </t>
  </si>
  <si>
    <t xml:space="preserve"> Crop Expenses </t>
  </si>
  <si>
    <t xml:space="preserve"> Livestock Expenses </t>
  </si>
  <si>
    <t xml:space="preserve">  Growing and Finishing Livestock</t>
  </si>
  <si>
    <t>Other Operating Expenses</t>
  </si>
  <si>
    <t>Winter wheat fallow sales</t>
  </si>
  <si>
    <t>Barley sales</t>
  </si>
  <si>
    <t xml:space="preserve">Equipment rental </t>
  </si>
  <si>
    <t>Chemicals</t>
  </si>
  <si>
    <t>Fertilizer</t>
  </si>
  <si>
    <t>Crop Insurance</t>
  </si>
  <si>
    <t>Farmstead Rental</t>
  </si>
  <si>
    <t>Cull cows</t>
  </si>
  <si>
    <t>spring wheat sales</t>
  </si>
  <si>
    <t>Heifer calves</t>
  </si>
  <si>
    <t>Bull/steer calves</t>
  </si>
  <si>
    <t>Cull Bulls</t>
  </si>
  <si>
    <t>Bull Replacement</t>
  </si>
  <si>
    <t>Nov</t>
  </si>
  <si>
    <t>Dec</t>
  </si>
  <si>
    <t>Oct</t>
  </si>
  <si>
    <t xml:space="preserve">      Enter the expected average annual interest rate on the operating loan.</t>
  </si>
  <si>
    <t xml:space="preserve">      Enter the desired minimum cash balance at the beginning of each month</t>
  </si>
  <si>
    <t>Interst rate on operating loan</t>
  </si>
  <si>
    <t>Enter the beginning year cash balance</t>
  </si>
  <si>
    <t>Other Sources of Cash</t>
  </si>
  <si>
    <t>Seed + clean and treat</t>
  </si>
  <si>
    <t>January 1, 200x</t>
  </si>
  <si>
    <t>Click button at right to print Cash Flow statement &gt;&gt;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</si>
</sst>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General_)"/>
    <numFmt numFmtId="166" formatCode="0_)"/>
    <numFmt numFmtId="167" formatCode="&quot;$&quot;#,##0"/>
  </numFmts>
  <fonts count="15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Helv"/>
      <family val="0"/>
    </font>
    <font>
      <b/>
      <sz val="10"/>
      <name val="Helv"/>
      <family val="0"/>
    </font>
    <font>
      <b/>
      <i/>
      <sz val="10"/>
      <name val="Helv"/>
      <family val="0"/>
    </font>
    <font>
      <b/>
      <sz val="10"/>
      <color indexed="12"/>
      <name val="Helv"/>
      <family val="0"/>
    </font>
    <font>
      <b/>
      <sz val="14"/>
      <name val="Helv"/>
      <family val="0"/>
    </font>
    <font>
      <b/>
      <i/>
      <sz val="12"/>
      <name val="Helv"/>
      <family val="0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sz val="12"/>
      <name val="Times New Roman"/>
      <family val="1"/>
    </font>
    <font>
      <b/>
      <sz val="14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8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5" fillId="0" borderId="0" xfId="0" applyNumberFormat="1" applyFont="1" applyAlignment="1" applyProtection="1">
      <alignment/>
      <protection locked="0"/>
    </xf>
    <xf numFmtId="164" fontId="8" fillId="0" borderId="1" xfId="0" applyNumberFormat="1" applyFont="1" applyBorder="1" applyAlignment="1" applyProtection="1">
      <alignment horizontal="left"/>
      <protection locked="0"/>
    </xf>
    <xf numFmtId="164" fontId="8" fillId="0" borderId="2" xfId="0" applyNumberFormat="1" applyFont="1" applyBorder="1" applyAlignment="1" applyProtection="1">
      <alignment/>
      <protection locked="0"/>
    </xf>
    <xf numFmtId="164" fontId="9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left"/>
      <protection locked="0"/>
    </xf>
    <xf numFmtId="166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 locked="0"/>
    </xf>
    <xf numFmtId="164" fontId="10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0" fillId="2" borderId="0" xfId="0" applyNumberFormat="1" applyFill="1" applyAlignment="1" applyProtection="1">
      <alignment/>
      <protection/>
    </xf>
    <xf numFmtId="166" fontId="12" fillId="3" borderId="0" xfId="0" applyNumberFormat="1" applyFont="1" applyFill="1" applyAlignment="1" applyProtection="1">
      <alignment/>
      <protection locked="0"/>
    </xf>
    <xf numFmtId="164" fontId="0" fillId="4" borderId="0" xfId="0" applyNumberFormat="1" applyFill="1" applyAlignment="1" applyProtection="1">
      <alignment/>
      <protection/>
    </xf>
    <xf numFmtId="164" fontId="6" fillId="4" borderId="0" xfId="0" applyNumberFormat="1" applyFont="1" applyFill="1" applyAlignment="1" applyProtection="1">
      <alignment/>
      <protection/>
    </xf>
    <xf numFmtId="164" fontId="0" fillId="5" borderId="0" xfId="0" applyNumberFormat="1" applyFill="1" applyAlignment="1" applyProtection="1">
      <alignment horizontal="right"/>
      <protection/>
    </xf>
    <xf numFmtId="165" fontId="0" fillId="5" borderId="0" xfId="0" applyNumberFormat="1" applyFill="1" applyAlignment="1" applyProtection="1">
      <alignment/>
      <protection/>
    </xf>
    <xf numFmtId="164" fontId="6" fillId="0" borderId="3" xfId="0" applyNumberFormat="1" applyFont="1" applyBorder="1" applyAlignment="1" applyProtection="1">
      <alignment horizontal="left"/>
      <protection/>
    </xf>
    <xf numFmtId="164" fontId="6" fillId="0" borderId="4" xfId="0" applyNumberFormat="1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 horizontal="left"/>
      <protection/>
    </xf>
    <xf numFmtId="164" fontId="6" fillId="0" borderId="5" xfId="0" applyNumberFormat="1" applyFont="1" applyBorder="1" applyAlignment="1" applyProtection="1">
      <alignment horizontal="left"/>
      <protection/>
    </xf>
    <xf numFmtId="165" fontId="0" fillId="6" borderId="6" xfId="0" applyNumberFormat="1" applyFill="1" applyBorder="1" applyAlignment="1" applyProtection="1">
      <alignment/>
      <protection/>
    </xf>
    <xf numFmtId="165" fontId="0" fillId="6" borderId="7" xfId="0" applyNumberFormat="1" applyFill="1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fill"/>
      <protection/>
    </xf>
    <xf numFmtId="166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164" fontId="0" fillId="0" borderId="8" xfId="0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 quotePrefix="1">
      <alignment/>
      <protection locked="0"/>
    </xf>
    <xf numFmtId="3" fontId="8" fillId="0" borderId="9" xfId="0" applyNumberFormat="1" applyFont="1" applyBorder="1" applyAlignment="1" applyProtection="1">
      <alignment/>
      <protection locked="0"/>
    </xf>
    <xf numFmtId="167" fontId="8" fillId="0" borderId="9" xfId="0" applyNumberFormat="1" applyFont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/>
      <protection/>
    </xf>
    <xf numFmtId="3" fontId="11" fillId="0" borderId="1" xfId="0" applyNumberFormat="1" applyFont="1" applyFill="1" applyBorder="1" applyAlignment="1" applyProtection="1">
      <alignment/>
      <protection/>
    </xf>
    <xf numFmtId="3" fontId="12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164" fontId="0" fillId="7" borderId="0" xfId="0" applyFill="1" applyAlignment="1" applyProtection="1">
      <alignment horizontal="center"/>
      <protection/>
    </xf>
    <xf numFmtId="166" fontId="0" fillId="6" borderId="0" xfId="0" applyNumberFormat="1" applyFill="1" applyBorder="1" applyAlignment="1" applyProtection="1">
      <alignment/>
      <protection/>
    </xf>
    <xf numFmtId="164" fontId="0" fillId="6" borderId="0" xfId="0" applyNumberFormat="1" applyFill="1" applyBorder="1" applyAlignment="1" applyProtection="1">
      <alignment/>
      <protection/>
    </xf>
    <xf numFmtId="3" fontId="0" fillId="6" borderId="0" xfId="0" applyNumberFormat="1" applyFill="1" applyBorder="1" applyAlignment="1" applyProtection="1">
      <alignment/>
      <protection/>
    </xf>
    <xf numFmtId="3" fontId="12" fillId="6" borderId="0" xfId="0" applyNumberFormat="1" applyFont="1" applyFill="1" applyBorder="1" applyAlignment="1" applyProtection="1">
      <alignment/>
      <protection/>
    </xf>
    <xf numFmtId="164" fontId="0" fillId="6" borderId="0" xfId="0" applyNumberFormat="1" applyFill="1" applyBorder="1" applyAlignment="1" applyProtection="1">
      <alignment horizontal="right"/>
      <protection/>
    </xf>
    <xf numFmtId="164" fontId="0" fillId="0" borderId="0" xfId="0" applyFill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164" fontId="8" fillId="0" borderId="0" xfId="0" applyFont="1" applyAlignment="1" applyProtection="1">
      <alignment horizontal="left"/>
      <protection locked="0"/>
    </xf>
    <xf numFmtId="164" fontId="8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/>
      <protection locked="0"/>
    </xf>
    <xf numFmtId="164" fontId="6" fillId="5" borderId="0" xfId="0" applyNumberFormat="1" applyFont="1" applyFill="1" applyAlignment="1" applyProtection="1">
      <alignment horizontal="right"/>
      <protection/>
    </xf>
    <xf numFmtId="10" fontId="8" fillId="0" borderId="9" xfId="0" applyNumberFormat="1" applyFont="1" applyBorder="1" applyAlignment="1" applyProtection="1">
      <alignment/>
      <protection locked="0"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628650</xdr:colOff>
      <xdr:row>0</xdr:row>
      <xdr:rowOff>1647825</xdr:rowOff>
    </xdr:to>
    <xdr:grpSp>
      <xdr:nvGrpSpPr>
        <xdr:cNvPr id="1" name="Group 8"/>
        <xdr:cNvGrpSpPr>
          <a:grpSpLocks noChangeAspect="1"/>
        </xdr:cNvGrpSpPr>
      </xdr:nvGrpSpPr>
      <xdr:grpSpPr>
        <a:xfrm>
          <a:off x="0" y="0"/>
          <a:ext cx="8134350" cy="1647825"/>
          <a:chOff x="1440" y="2076"/>
          <a:chExt cx="12810" cy="2595"/>
        </a:xfrm>
        <a:solidFill>
          <a:srgbClr val="FFFFFF"/>
        </a:solidFill>
      </xdr:grpSpPr>
      <xdr:pic>
        <xdr:nvPicPr>
          <xdr:cNvPr id="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40" y="2076"/>
            <a:ext cx="12810" cy="2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2"/>
          <a:srcRect t="25714" b="66122"/>
          <a:stretch>
            <a:fillRect/>
          </a:stretch>
        </xdr:blipFill>
        <xdr:spPr>
          <a:xfrm>
            <a:off x="1440" y="3876"/>
            <a:ext cx="12797" cy="7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0" descr="Strategic Risk Management"/>
          <xdr:cNvPicPr preferRelativeResize="1">
            <a:picLocks noChangeAspect="1"/>
          </xdr:cNvPicPr>
        </xdr:nvPicPr>
        <xdr:blipFill>
          <a:blip r:embed="rId2"/>
          <a:srcRect b="80448"/>
          <a:stretch>
            <a:fillRect/>
          </a:stretch>
        </xdr:blipFill>
        <xdr:spPr>
          <a:xfrm>
            <a:off x="1440" y="2076"/>
            <a:ext cx="12797" cy="18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9"/>
          <xdr:cNvSpPr txBox="1">
            <a:spLocks noChangeArrowheads="1"/>
          </xdr:cNvSpPr>
        </xdr:nvSpPr>
        <xdr:spPr>
          <a:xfrm>
            <a:off x="1981" y="4055"/>
            <a:ext cx="11788" cy="4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b"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Cash Flow Example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R183"/>
  <sheetViews>
    <sheetView showGridLines="0" tabSelected="1" workbookViewId="0" topLeftCell="A1">
      <selection activeCell="J6" sqref="J6"/>
    </sheetView>
  </sheetViews>
  <sheetFormatPr defaultColWidth="9.7109375" defaultRowHeight="12.75"/>
  <cols>
    <col min="1" max="1" width="40.7109375" style="0" customWidth="1"/>
    <col min="2" max="2" width="3.7109375" style="0" customWidth="1"/>
    <col min="3" max="3" width="12.57421875" style="0" customWidth="1"/>
    <col min="4" max="4" width="10.7109375" style="0" customWidth="1"/>
    <col min="5" max="6" width="11.7109375" style="0" customWidth="1"/>
    <col min="7" max="15" width="10.7109375" style="0" customWidth="1"/>
  </cols>
  <sheetData>
    <row r="1" ht="132.75" customHeight="1">
      <c r="A1" s="61"/>
    </row>
    <row r="2" spans="1:18" ht="21" customHeight="1">
      <c r="A2" s="28"/>
      <c r="B2" s="28"/>
      <c r="C2" s="20"/>
      <c r="D2" s="20"/>
      <c r="E2" s="20"/>
      <c r="F2" s="59" t="s">
        <v>134</v>
      </c>
      <c r="G2" s="20"/>
      <c r="H2" s="20"/>
      <c r="I2" s="20"/>
      <c r="J2" s="20"/>
      <c r="K2" s="20"/>
      <c r="L2" s="20"/>
      <c r="M2" s="20"/>
      <c r="N2" s="20"/>
      <c r="O2" s="28"/>
      <c r="P2" s="28"/>
      <c r="Q2" s="28"/>
      <c r="R2" s="28"/>
    </row>
    <row r="3" spans="1:18" ht="19.5">
      <c r="A3" s="6" t="s">
        <v>2</v>
      </c>
      <c r="B3" s="2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8"/>
      <c r="P3" s="28"/>
      <c r="Q3" s="28"/>
      <c r="R3" s="28"/>
    </row>
    <row r="4" spans="1:18" ht="12.75">
      <c r="A4" s="8" t="s">
        <v>3</v>
      </c>
      <c r="B4" s="28"/>
      <c r="C4" s="39">
        <v>0</v>
      </c>
      <c r="D4" s="29" t="s">
        <v>128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2.75">
      <c r="A6" s="8" t="s">
        <v>129</v>
      </c>
      <c r="B6" s="28"/>
      <c r="C6" s="60">
        <v>0.09</v>
      </c>
      <c r="D6" s="29" t="s">
        <v>127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2.75">
      <c r="A8" s="8" t="s">
        <v>130</v>
      </c>
      <c r="B8" s="28"/>
      <c r="C8" s="40">
        <v>5000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>
      <c r="A9" s="28"/>
      <c r="B9" s="28"/>
      <c r="C9" s="28"/>
      <c r="D9" s="29" t="s">
        <v>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2.75">
      <c r="A10" s="8" t="s">
        <v>4</v>
      </c>
      <c r="B10" s="28"/>
      <c r="C10" s="4" t="s">
        <v>133</v>
      </c>
      <c r="D10" s="5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2.75">
      <c r="A11" s="28"/>
      <c r="B11" s="28"/>
      <c r="C11" s="54" t="s">
        <v>5</v>
      </c>
      <c r="D11" s="54" t="s">
        <v>6</v>
      </c>
      <c r="E11" s="54" t="s">
        <v>7</v>
      </c>
      <c r="F11" s="54" t="s">
        <v>8</v>
      </c>
      <c r="G11" s="54" t="s">
        <v>9</v>
      </c>
      <c r="H11" s="54" t="s">
        <v>10</v>
      </c>
      <c r="I11" s="54" t="s">
        <v>11</v>
      </c>
      <c r="J11" s="54" t="s">
        <v>12</v>
      </c>
      <c r="K11" s="54" t="s">
        <v>13</v>
      </c>
      <c r="L11" s="54" t="s">
        <v>126</v>
      </c>
      <c r="M11" s="54" t="s">
        <v>124</v>
      </c>
      <c r="N11" s="54" t="s">
        <v>125</v>
      </c>
      <c r="O11" s="28"/>
      <c r="P11" s="28"/>
      <c r="Q11" s="28"/>
      <c r="R11" s="28"/>
    </row>
    <row r="12" spans="1:18" ht="12.75">
      <c r="A12" s="8" t="s">
        <v>100</v>
      </c>
      <c r="B12" s="28"/>
      <c r="C12" s="26" t="b">
        <f>C3=1</f>
        <v>0</v>
      </c>
      <c r="D12" s="27">
        <v>2</v>
      </c>
      <c r="E12" s="27">
        <v>3</v>
      </c>
      <c r="F12" s="27">
        <v>4</v>
      </c>
      <c r="G12" s="27">
        <v>5</v>
      </c>
      <c r="H12" s="27">
        <v>6</v>
      </c>
      <c r="I12" s="27">
        <v>7</v>
      </c>
      <c r="J12" s="27">
        <v>8</v>
      </c>
      <c r="K12" s="27">
        <v>9</v>
      </c>
      <c r="L12" s="27">
        <v>10</v>
      </c>
      <c r="M12" s="27">
        <v>11</v>
      </c>
      <c r="N12" s="27">
        <v>12</v>
      </c>
      <c r="O12" s="53" t="s">
        <v>0</v>
      </c>
      <c r="P12" s="28"/>
      <c r="Q12" s="28"/>
      <c r="R12" s="28"/>
    </row>
    <row r="13" spans="1:18" ht="12.75">
      <c r="A13" s="9" t="s">
        <v>111</v>
      </c>
      <c r="B13" s="33"/>
      <c r="C13" s="38"/>
      <c r="D13" s="37">
        <v>15500</v>
      </c>
      <c r="E13" s="37"/>
      <c r="F13" s="37"/>
      <c r="G13" s="37"/>
      <c r="H13" s="37"/>
      <c r="I13" s="37"/>
      <c r="J13" s="37"/>
      <c r="K13" s="37"/>
      <c r="L13" s="37"/>
      <c r="M13" s="37">
        <v>19444</v>
      </c>
      <c r="N13" s="37">
        <v>22848</v>
      </c>
      <c r="O13" s="46">
        <f>SUM(C13:N13)</f>
        <v>57792</v>
      </c>
      <c r="P13" s="28"/>
      <c r="Q13" s="28"/>
      <c r="R13" s="28"/>
    </row>
    <row r="14" spans="1:18" ht="12.75">
      <c r="A14" s="9" t="s">
        <v>119</v>
      </c>
      <c r="B14" s="3"/>
      <c r="C14" s="37"/>
      <c r="D14" s="37"/>
      <c r="E14" s="58"/>
      <c r="F14" s="37"/>
      <c r="G14" s="37"/>
      <c r="H14" s="37"/>
      <c r="I14" s="37"/>
      <c r="J14" s="37"/>
      <c r="K14" s="37"/>
      <c r="L14" s="37"/>
      <c r="M14" s="37">
        <v>14000</v>
      </c>
      <c r="N14" s="37">
        <v>14365</v>
      </c>
      <c r="O14" s="46">
        <f>SUM(C14:N14)</f>
        <v>28365</v>
      </c>
      <c r="P14" s="28"/>
      <c r="Q14" s="28"/>
      <c r="R14" s="28"/>
    </row>
    <row r="15" spans="1:18" ht="12.75">
      <c r="A15" s="9" t="s">
        <v>112</v>
      </c>
      <c r="B15" s="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>
        <v>11594</v>
      </c>
      <c r="N15" s="37">
        <v>9188</v>
      </c>
      <c r="O15" s="46">
        <f>SUM(C15:N15)</f>
        <v>20782</v>
      </c>
      <c r="P15" s="28"/>
      <c r="Q15" s="28"/>
      <c r="R15" s="28"/>
    </row>
    <row r="16" spans="1:18" ht="12.75">
      <c r="A16" s="9" t="s">
        <v>14</v>
      </c>
      <c r="B16" s="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46">
        <f>SUM(C16:N16)</f>
        <v>0</v>
      </c>
      <c r="P16" s="28"/>
      <c r="Q16" s="28"/>
      <c r="R16" s="28"/>
    </row>
    <row r="17" spans="1:18" ht="12.75">
      <c r="A17" s="9" t="s">
        <v>14</v>
      </c>
      <c r="B17" s="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46">
        <f>SUM(C17:N17)</f>
        <v>0</v>
      </c>
      <c r="P17" s="28"/>
      <c r="Q17" s="28"/>
      <c r="R17" s="28"/>
    </row>
    <row r="18" spans="1:18" ht="12.75">
      <c r="A18" s="8" t="s">
        <v>101</v>
      </c>
      <c r="B18" s="10"/>
      <c r="C18" s="48" t="s">
        <v>5</v>
      </c>
      <c r="D18" s="48" t="s">
        <v>6</v>
      </c>
      <c r="E18" s="48" t="s">
        <v>7</v>
      </c>
      <c r="F18" s="48" t="s">
        <v>8</v>
      </c>
      <c r="G18" s="48" t="s">
        <v>9</v>
      </c>
      <c r="H18" s="48" t="s">
        <v>10</v>
      </c>
      <c r="I18" s="48" t="s">
        <v>11</v>
      </c>
      <c r="J18" s="48" t="s">
        <v>12</v>
      </c>
      <c r="K18" s="48" t="s">
        <v>13</v>
      </c>
      <c r="L18" s="48" t="s">
        <v>126</v>
      </c>
      <c r="M18" s="48" t="s">
        <v>124</v>
      </c>
      <c r="N18" s="48" t="s">
        <v>125</v>
      </c>
      <c r="O18" s="52"/>
      <c r="P18" s="28"/>
      <c r="Q18" s="28"/>
      <c r="R18" s="28"/>
    </row>
    <row r="19" spans="1:18" ht="12.75">
      <c r="A19" s="9" t="s">
        <v>14</v>
      </c>
      <c r="B19" s="3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46">
        <f aca="true" t="shared" si="0" ref="O19:O24">SUM(C19:N19)</f>
        <v>0</v>
      </c>
      <c r="P19" s="28"/>
      <c r="Q19" s="28"/>
      <c r="R19" s="28"/>
    </row>
    <row r="20" spans="1:18" ht="12.75">
      <c r="A20" s="9" t="s">
        <v>118</v>
      </c>
      <c r="B20" s="33"/>
      <c r="C20" s="37"/>
      <c r="D20" s="37"/>
      <c r="E20" s="37"/>
      <c r="F20" s="37"/>
      <c r="G20" s="37">
        <v>4500</v>
      </c>
      <c r="H20" s="37"/>
      <c r="I20" s="37"/>
      <c r="J20" s="37"/>
      <c r="K20" s="37"/>
      <c r="L20" s="37"/>
      <c r="M20" s="37">
        <v>5000</v>
      </c>
      <c r="N20" s="37"/>
      <c r="O20" s="46">
        <f t="shared" si="0"/>
        <v>9500</v>
      </c>
      <c r="P20" s="28"/>
      <c r="Q20" s="28"/>
      <c r="R20" s="28"/>
    </row>
    <row r="21" spans="1:18" ht="12.75">
      <c r="A21" s="9" t="s">
        <v>120</v>
      </c>
      <c r="B21" s="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>
        <v>11340</v>
      </c>
      <c r="N21" s="37"/>
      <c r="O21" s="46">
        <f t="shared" si="0"/>
        <v>11340</v>
      </c>
      <c r="P21" s="28"/>
      <c r="Q21" s="28"/>
      <c r="R21" s="28"/>
    </row>
    <row r="22" spans="1:18" ht="12.75">
      <c r="A22" s="9" t="s">
        <v>121</v>
      </c>
      <c r="B22" s="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>
        <v>22800</v>
      </c>
      <c r="N22" s="37"/>
      <c r="O22" s="46">
        <f t="shared" si="0"/>
        <v>22800</v>
      </c>
      <c r="P22" s="28"/>
      <c r="Q22" s="28"/>
      <c r="R22" s="28"/>
    </row>
    <row r="23" spans="1:18" ht="12.75">
      <c r="A23" s="9" t="s">
        <v>122</v>
      </c>
      <c r="B23" s="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>
        <v>825</v>
      </c>
      <c r="N23" s="37"/>
      <c r="O23" s="46">
        <f t="shared" si="0"/>
        <v>825</v>
      </c>
      <c r="P23" s="28"/>
      <c r="Q23" s="28"/>
      <c r="R23" s="28"/>
    </row>
    <row r="24" spans="1:18" ht="12.75">
      <c r="A24" s="9" t="s">
        <v>14</v>
      </c>
      <c r="B24" s="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6">
        <f t="shared" si="0"/>
        <v>0</v>
      </c>
      <c r="P24" s="28"/>
      <c r="Q24" s="28"/>
      <c r="R24" s="28"/>
    </row>
    <row r="25" spans="1:18" ht="12.75">
      <c r="A25" s="8" t="s">
        <v>102</v>
      </c>
      <c r="B25" s="2"/>
      <c r="C25" s="48" t="s">
        <v>5</v>
      </c>
      <c r="D25" s="48" t="s">
        <v>6</v>
      </c>
      <c r="E25" s="48" t="s">
        <v>7</v>
      </c>
      <c r="F25" s="48" t="s">
        <v>8</v>
      </c>
      <c r="G25" s="48" t="s">
        <v>9</v>
      </c>
      <c r="H25" s="48" t="s">
        <v>10</v>
      </c>
      <c r="I25" s="48" t="s">
        <v>11</v>
      </c>
      <c r="J25" s="48" t="s">
        <v>12</v>
      </c>
      <c r="K25" s="48" t="s">
        <v>13</v>
      </c>
      <c r="L25" s="48" t="s">
        <v>126</v>
      </c>
      <c r="M25" s="48" t="s">
        <v>124</v>
      </c>
      <c r="N25" s="48" t="s">
        <v>125</v>
      </c>
      <c r="O25" s="52"/>
      <c r="P25" s="28"/>
      <c r="Q25" s="28"/>
      <c r="R25" s="28"/>
    </row>
    <row r="26" spans="1:18" ht="12.75">
      <c r="A26" s="9" t="s">
        <v>14</v>
      </c>
      <c r="B26" s="3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6">
        <f>SUM(C26:N26)</f>
        <v>0</v>
      </c>
      <c r="P26" s="28"/>
      <c r="Q26" s="28"/>
      <c r="R26" s="28"/>
    </row>
    <row r="27" spans="1:18" ht="12.75">
      <c r="A27" s="9" t="s">
        <v>14</v>
      </c>
      <c r="B27" s="1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46">
        <f>SUM(C27:N27)</f>
        <v>0</v>
      </c>
      <c r="P27" s="28"/>
      <c r="Q27" s="28"/>
      <c r="R27" s="28"/>
    </row>
    <row r="28" spans="1:18" ht="12.75">
      <c r="A28" s="9" t="s">
        <v>14</v>
      </c>
      <c r="B28" s="1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46">
        <f>SUM(C28:N28)</f>
        <v>0</v>
      </c>
      <c r="P28" s="28"/>
      <c r="Q28" s="28"/>
      <c r="R28" s="28"/>
    </row>
    <row r="29" spans="1:18" ht="12.75">
      <c r="A29" s="9" t="s">
        <v>14</v>
      </c>
      <c r="B29" s="11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6">
        <f>SUM(C29:N29)</f>
        <v>0</v>
      </c>
      <c r="P29" s="28"/>
      <c r="Q29" s="28"/>
      <c r="R29" s="28"/>
    </row>
    <row r="30" spans="1:18" ht="12.75">
      <c r="A30" s="9" t="s">
        <v>14</v>
      </c>
      <c r="B30" s="11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46">
        <f>SUM(C30:N30)</f>
        <v>0</v>
      </c>
      <c r="P30" s="28"/>
      <c r="Q30" s="28"/>
      <c r="R30" s="28"/>
    </row>
    <row r="31" spans="1:18" ht="12.75">
      <c r="A31" s="8" t="s">
        <v>15</v>
      </c>
      <c r="B31" s="2"/>
      <c r="C31" s="48" t="s">
        <v>5</v>
      </c>
      <c r="D31" s="48" t="s">
        <v>6</v>
      </c>
      <c r="E31" s="48" t="s">
        <v>7</v>
      </c>
      <c r="F31" s="48" t="s">
        <v>8</v>
      </c>
      <c r="G31" s="48" t="s">
        <v>9</v>
      </c>
      <c r="H31" s="48" t="s">
        <v>10</v>
      </c>
      <c r="I31" s="48" t="s">
        <v>11</v>
      </c>
      <c r="J31" s="48" t="s">
        <v>12</v>
      </c>
      <c r="K31" s="48" t="s">
        <v>13</v>
      </c>
      <c r="L31" s="48" t="s">
        <v>126</v>
      </c>
      <c r="M31" s="48" t="s">
        <v>124</v>
      </c>
      <c r="N31" s="48" t="s">
        <v>125</v>
      </c>
      <c r="O31" s="52"/>
      <c r="P31" s="28"/>
      <c r="Q31" s="28"/>
      <c r="R31" s="28"/>
    </row>
    <row r="32" spans="1:18" ht="12.75">
      <c r="A32" s="9" t="s">
        <v>14</v>
      </c>
      <c r="B32" s="33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46">
        <f>SUM(C32:N32)</f>
        <v>0</v>
      </c>
      <c r="P32" s="28"/>
      <c r="Q32" s="28"/>
      <c r="R32" s="28"/>
    </row>
    <row r="33" spans="1:18" ht="12.75">
      <c r="A33" s="9" t="s">
        <v>14</v>
      </c>
      <c r="B33" s="33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46">
        <f>SUM(C33:N33)</f>
        <v>0</v>
      </c>
      <c r="P33" s="28"/>
      <c r="Q33" s="28"/>
      <c r="R33" s="28"/>
    </row>
    <row r="34" spans="1:18" ht="12.75">
      <c r="A34" s="9" t="s">
        <v>14</v>
      </c>
      <c r="B34" s="3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6">
        <f>SUM(C34:N34)</f>
        <v>0</v>
      </c>
      <c r="P34" s="28"/>
      <c r="Q34" s="28"/>
      <c r="R34" s="28"/>
    </row>
    <row r="35" spans="1:18" ht="12.75">
      <c r="A35" s="9" t="s">
        <v>14</v>
      </c>
      <c r="B35" s="3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46">
        <f>SUM(C35:N35)</f>
        <v>0</v>
      </c>
      <c r="P35" s="28"/>
      <c r="Q35" s="28"/>
      <c r="R35" s="28"/>
    </row>
    <row r="36" spans="1:18" ht="12.75">
      <c r="A36" s="31" t="s">
        <v>16</v>
      </c>
      <c r="B36" s="2"/>
      <c r="C36" s="48" t="s">
        <v>5</v>
      </c>
      <c r="D36" s="48" t="s">
        <v>6</v>
      </c>
      <c r="E36" s="48" t="s">
        <v>7</v>
      </c>
      <c r="F36" s="48" t="s">
        <v>8</v>
      </c>
      <c r="G36" s="48" t="s">
        <v>9</v>
      </c>
      <c r="H36" s="48" t="s">
        <v>10</v>
      </c>
      <c r="I36" s="48" t="s">
        <v>11</v>
      </c>
      <c r="J36" s="48" t="s">
        <v>12</v>
      </c>
      <c r="K36" s="48" t="s">
        <v>13</v>
      </c>
      <c r="L36" s="48" t="s">
        <v>126</v>
      </c>
      <c r="M36" s="48" t="s">
        <v>124</v>
      </c>
      <c r="N36" s="48" t="s">
        <v>125</v>
      </c>
      <c r="O36" s="52"/>
      <c r="P36" s="28"/>
      <c r="Q36" s="28"/>
      <c r="R36" s="28"/>
    </row>
    <row r="37" spans="1:18" ht="12.75">
      <c r="A37" s="9" t="s">
        <v>14</v>
      </c>
      <c r="B37" s="11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46">
        <f>SUM(C37:N37)</f>
        <v>0</v>
      </c>
      <c r="P37" s="28"/>
      <c r="Q37" s="28"/>
      <c r="R37" s="28"/>
    </row>
    <row r="38" spans="1:18" ht="12.75">
      <c r="A38" s="9" t="s">
        <v>14</v>
      </c>
      <c r="B38" s="11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46">
        <f>SUM(C38:N38)</f>
        <v>0</v>
      </c>
      <c r="P38" s="28"/>
      <c r="Q38" s="28"/>
      <c r="R38" s="28"/>
    </row>
    <row r="39" spans="1:18" ht="12.75">
      <c r="A39" s="9" t="s">
        <v>14</v>
      </c>
      <c r="B39" s="11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46">
        <f>SUM(C39:N39)</f>
        <v>0</v>
      </c>
      <c r="P39" s="28"/>
      <c r="Q39" s="28"/>
      <c r="R39" s="28"/>
    </row>
    <row r="40" spans="1:18" ht="12.75">
      <c r="A40" s="31" t="s">
        <v>131</v>
      </c>
      <c r="B40" s="2"/>
      <c r="C40" s="48" t="s">
        <v>5</v>
      </c>
      <c r="D40" s="48" t="s">
        <v>6</v>
      </c>
      <c r="E40" s="48" t="s">
        <v>7</v>
      </c>
      <c r="F40" s="48" t="s">
        <v>8</v>
      </c>
      <c r="G40" s="48" t="s">
        <v>9</v>
      </c>
      <c r="H40" s="48" t="s">
        <v>10</v>
      </c>
      <c r="I40" s="48" t="s">
        <v>11</v>
      </c>
      <c r="J40" s="48" t="s">
        <v>12</v>
      </c>
      <c r="K40" s="48" t="s">
        <v>13</v>
      </c>
      <c r="L40" s="48" t="s">
        <v>126</v>
      </c>
      <c r="M40" s="48" t="s">
        <v>124</v>
      </c>
      <c r="N40" s="48" t="s">
        <v>125</v>
      </c>
      <c r="O40" s="52"/>
      <c r="P40" s="28"/>
      <c r="Q40" s="28"/>
      <c r="R40" s="28"/>
    </row>
    <row r="41" spans="1:18" ht="12.75">
      <c r="A41" s="9" t="s">
        <v>14</v>
      </c>
      <c r="B41" s="11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46">
        <f aca="true" t="shared" si="1" ref="O41:O49">SUM(C41:N41)</f>
        <v>0</v>
      </c>
      <c r="P41" s="28"/>
      <c r="Q41" s="28"/>
      <c r="R41" s="28"/>
    </row>
    <row r="42" spans="1:18" ht="12.75">
      <c r="A42" s="9" t="s">
        <v>14</v>
      </c>
      <c r="B42" s="11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6">
        <f t="shared" si="1"/>
        <v>0</v>
      </c>
      <c r="P42" s="28"/>
      <c r="Q42" s="28"/>
      <c r="R42" s="28"/>
    </row>
    <row r="43" spans="1:18" ht="12.75">
      <c r="A43" s="9" t="s">
        <v>14</v>
      </c>
      <c r="B43" s="11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46">
        <f t="shared" si="1"/>
        <v>0</v>
      </c>
      <c r="P43" s="28"/>
      <c r="Q43" s="28"/>
      <c r="R43" s="28"/>
    </row>
    <row r="44" spans="1:18" ht="12.75">
      <c r="A44" s="9" t="s">
        <v>14</v>
      </c>
      <c r="B44" s="11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6">
        <f t="shared" si="1"/>
        <v>0</v>
      </c>
      <c r="P44" s="28"/>
      <c r="Q44" s="28"/>
      <c r="R44" s="28"/>
    </row>
    <row r="45" spans="1:18" ht="12.75">
      <c r="A45" s="9" t="s">
        <v>14</v>
      </c>
      <c r="B45" s="11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46">
        <f t="shared" si="1"/>
        <v>0</v>
      </c>
      <c r="P45" s="28"/>
      <c r="Q45" s="28"/>
      <c r="R45" s="28"/>
    </row>
    <row r="46" spans="1:18" ht="12.75">
      <c r="A46" s="9" t="s">
        <v>14</v>
      </c>
      <c r="B46" s="11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6">
        <f t="shared" si="1"/>
        <v>0</v>
      </c>
      <c r="P46" s="28"/>
      <c r="Q46" s="28"/>
      <c r="R46" s="28"/>
    </row>
    <row r="47" spans="1:18" ht="12.75">
      <c r="A47" s="9" t="s">
        <v>14</v>
      </c>
      <c r="B47" s="11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46">
        <f t="shared" si="1"/>
        <v>0</v>
      </c>
      <c r="P47" s="28"/>
      <c r="Q47" s="28"/>
      <c r="R47" s="28"/>
    </row>
    <row r="48" spans="1:18" ht="12.75">
      <c r="A48" s="9" t="s">
        <v>14</v>
      </c>
      <c r="B48" s="1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46">
        <f t="shared" si="1"/>
        <v>0</v>
      </c>
      <c r="P48" s="28"/>
      <c r="Q48" s="28"/>
      <c r="R48" s="28"/>
    </row>
    <row r="49" spans="1:18" ht="12.75">
      <c r="A49" s="9" t="s">
        <v>14</v>
      </c>
      <c r="B49" s="11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46">
        <f t="shared" si="1"/>
        <v>0</v>
      </c>
      <c r="P49" s="28"/>
      <c r="Q49" s="28"/>
      <c r="R49" s="28"/>
    </row>
    <row r="50" spans="1:18" ht="12.75">
      <c r="A50" s="8" t="s">
        <v>17</v>
      </c>
      <c r="B50" s="2"/>
      <c r="C50" s="48" t="s">
        <v>5</v>
      </c>
      <c r="D50" s="48" t="s">
        <v>6</v>
      </c>
      <c r="E50" s="48" t="s">
        <v>7</v>
      </c>
      <c r="F50" s="48" t="s">
        <v>8</v>
      </c>
      <c r="G50" s="48" t="s">
        <v>9</v>
      </c>
      <c r="H50" s="48" t="s">
        <v>10</v>
      </c>
      <c r="I50" s="48" t="s">
        <v>11</v>
      </c>
      <c r="J50" s="48" t="s">
        <v>12</v>
      </c>
      <c r="K50" s="48" t="s">
        <v>13</v>
      </c>
      <c r="L50" s="48" t="s">
        <v>126</v>
      </c>
      <c r="M50" s="48" t="s">
        <v>124</v>
      </c>
      <c r="N50" s="48" t="s">
        <v>125</v>
      </c>
      <c r="O50" s="52"/>
      <c r="P50" s="28"/>
      <c r="Q50" s="28"/>
      <c r="R50" s="28"/>
    </row>
    <row r="51" spans="1:18" ht="12.75">
      <c r="A51" s="9" t="s">
        <v>14</v>
      </c>
      <c r="B51" s="11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46">
        <f>SUM(C51:N51)</f>
        <v>0</v>
      </c>
      <c r="P51" s="28"/>
      <c r="Q51" s="28"/>
      <c r="R51" s="28"/>
    </row>
    <row r="52" spans="1:18" ht="12.75">
      <c r="A52" s="9" t="s">
        <v>14</v>
      </c>
      <c r="B52" s="1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46">
        <f>SUM(C52:N52)</f>
        <v>0</v>
      </c>
      <c r="P52" s="28"/>
      <c r="Q52" s="28"/>
      <c r="R52" s="28"/>
    </row>
    <row r="53" spans="1:18" ht="12.75">
      <c r="A53" s="9" t="s">
        <v>14</v>
      </c>
      <c r="B53" s="1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46">
        <f>SUM(C53:N53)</f>
        <v>0</v>
      </c>
      <c r="P53" s="28"/>
      <c r="Q53" s="28"/>
      <c r="R53" s="28"/>
    </row>
    <row r="54" spans="1:18" ht="12.75">
      <c r="A54" s="9" t="s">
        <v>14</v>
      </c>
      <c r="B54" s="1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46">
        <f>SUM(C54:N54)</f>
        <v>0</v>
      </c>
      <c r="P54" s="28"/>
      <c r="Q54" s="28"/>
      <c r="R54" s="28"/>
    </row>
    <row r="55" spans="1:18" ht="12.75">
      <c r="A55" s="8" t="s">
        <v>18</v>
      </c>
      <c r="B55" s="30"/>
      <c r="C55" s="48" t="s">
        <v>5</v>
      </c>
      <c r="D55" s="48" t="s">
        <v>6</v>
      </c>
      <c r="E55" s="48" t="s">
        <v>7</v>
      </c>
      <c r="F55" s="48" t="s">
        <v>8</v>
      </c>
      <c r="G55" s="48" t="s">
        <v>9</v>
      </c>
      <c r="H55" s="48" t="s">
        <v>10</v>
      </c>
      <c r="I55" s="48" t="s">
        <v>11</v>
      </c>
      <c r="J55" s="48" t="s">
        <v>12</v>
      </c>
      <c r="K55" s="48" t="s">
        <v>13</v>
      </c>
      <c r="L55" s="48" t="s">
        <v>126</v>
      </c>
      <c r="M55" s="48" t="s">
        <v>124</v>
      </c>
      <c r="N55" s="48" t="s">
        <v>125</v>
      </c>
      <c r="O55" s="52"/>
      <c r="P55" s="28"/>
      <c r="Q55" s="28"/>
      <c r="R55" s="28"/>
    </row>
    <row r="56" spans="1:18" ht="12.75">
      <c r="A56" s="9" t="s">
        <v>14</v>
      </c>
      <c r="B56" s="11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46">
        <f>SUM(C56:N56)</f>
        <v>0</v>
      </c>
      <c r="P56" s="28"/>
      <c r="Q56" s="28"/>
      <c r="R56" s="28"/>
    </row>
    <row r="57" spans="1:18" ht="12.75">
      <c r="A57" s="9" t="s">
        <v>14</v>
      </c>
      <c r="B57" s="11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46">
        <f>SUM(C57:N57)</f>
        <v>0</v>
      </c>
      <c r="P57" s="28"/>
      <c r="Q57" s="28"/>
      <c r="R57" s="28"/>
    </row>
    <row r="58" spans="1:18" ht="12.75">
      <c r="A58" s="28"/>
      <c r="B58" s="2"/>
      <c r="C58" s="48" t="s">
        <v>5</v>
      </c>
      <c r="D58" s="48" t="s">
        <v>6</v>
      </c>
      <c r="E58" s="48" t="s">
        <v>7</v>
      </c>
      <c r="F58" s="48" t="s">
        <v>8</v>
      </c>
      <c r="G58" s="48" t="s">
        <v>9</v>
      </c>
      <c r="H58" s="48" t="s">
        <v>10</v>
      </c>
      <c r="I58" s="48" t="s">
        <v>11</v>
      </c>
      <c r="J58" s="48" t="s">
        <v>12</v>
      </c>
      <c r="K58" s="48" t="s">
        <v>13</v>
      </c>
      <c r="L58" s="48" t="s">
        <v>126</v>
      </c>
      <c r="M58" s="48" t="s">
        <v>124</v>
      </c>
      <c r="N58" s="48" t="s">
        <v>125</v>
      </c>
      <c r="O58" s="52"/>
      <c r="P58" s="28"/>
      <c r="Q58" s="28"/>
      <c r="R58" s="28"/>
    </row>
    <row r="59" spans="1:18" ht="15.75">
      <c r="A59" s="12" t="s">
        <v>19</v>
      </c>
      <c r="B59" s="2"/>
      <c r="C59" s="46">
        <f aca="true" t="shared" si="2" ref="C59:N59">SUM(C13:C58)</f>
        <v>0</v>
      </c>
      <c r="D59" s="46">
        <f t="shared" si="2"/>
        <v>15500</v>
      </c>
      <c r="E59" s="46">
        <f t="shared" si="2"/>
        <v>0</v>
      </c>
      <c r="F59" s="46">
        <f t="shared" si="2"/>
        <v>0</v>
      </c>
      <c r="G59" s="46">
        <f t="shared" si="2"/>
        <v>4500</v>
      </c>
      <c r="H59" s="46">
        <f t="shared" si="2"/>
        <v>0</v>
      </c>
      <c r="I59" s="46">
        <f t="shared" si="2"/>
        <v>0</v>
      </c>
      <c r="J59" s="46">
        <f t="shared" si="2"/>
        <v>0</v>
      </c>
      <c r="K59" s="46">
        <f t="shared" si="2"/>
        <v>0</v>
      </c>
      <c r="L59" s="46">
        <f t="shared" si="2"/>
        <v>0</v>
      </c>
      <c r="M59" s="46">
        <f t="shared" si="2"/>
        <v>85003</v>
      </c>
      <c r="N59" s="46">
        <f t="shared" si="2"/>
        <v>46401</v>
      </c>
      <c r="O59" s="46">
        <f>SUM(C59:N59)</f>
        <v>151404</v>
      </c>
      <c r="P59" s="28"/>
      <c r="Q59" s="28"/>
      <c r="R59" s="28"/>
    </row>
    <row r="60" spans="1:18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28"/>
      <c r="Q60" s="28"/>
      <c r="R60" s="28"/>
    </row>
    <row r="61" spans="1:18" ht="12.75">
      <c r="A61" s="8"/>
      <c r="B61" s="28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47"/>
      <c r="P61" s="28"/>
      <c r="Q61" s="28"/>
      <c r="R61" s="28"/>
    </row>
    <row r="62" spans="1:18" ht="12.75">
      <c r="A62" s="8" t="s">
        <v>107</v>
      </c>
      <c r="B62" s="28"/>
      <c r="C62" s="48" t="s">
        <v>5</v>
      </c>
      <c r="D62" s="48" t="s">
        <v>6</v>
      </c>
      <c r="E62" s="48" t="s">
        <v>7</v>
      </c>
      <c r="F62" s="48" t="s">
        <v>8</v>
      </c>
      <c r="G62" s="48" t="s">
        <v>9</v>
      </c>
      <c r="H62" s="48" t="s">
        <v>10</v>
      </c>
      <c r="I62" s="48" t="s">
        <v>11</v>
      </c>
      <c r="J62" s="48" t="s">
        <v>12</v>
      </c>
      <c r="K62" s="48" t="s">
        <v>13</v>
      </c>
      <c r="L62" s="48" t="s">
        <v>126</v>
      </c>
      <c r="M62" s="48" t="s">
        <v>124</v>
      </c>
      <c r="N62" s="48" t="s">
        <v>125</v>
      </c>
      <c r="O62" s="51"/>
      <c r="P62" s="28"/>
      <c r="Q62" s="28"/>
      <c r="R62" s="28"/>
    </row>
    <row r="63" spans="1:18" ht="12.75">
      <c r="A63" s="9" t="s">
        <v>132</v>
      </c>
      <c r="B63" s="34"/>
      <c r="C63" s="37"/>
      <c r="D63" s="37"/>
      <c r="E63" s="37">
        <v>2100</v>
      </c>
      <c r="F63" s="37"/>
      <c r="G63" s="37"/>
      <c r="H63" s="37"/>
      <c r="I63" s="37"/>
      <c r="J63" s="37"/>
      <c r="K63" s="37">
        <v>2100</v>
      </c>
      <c r="L63" s="37"/>
      <c r="M63" s="37"/>
      <c r="N63" s="37"/>
      <c r="O63" s="46">
        <f aca="true" t="shared" si="3" ref="O63:O73">SUM(C63:N63)</f>
        <v>4200</v>
      </c>
      <c r="P63" s="28"/>
      <c r="Q63" s="32" t="s">
        <v>1</v>
      </c>
      <c r="R63" s="28"/>
    </row>
    <row r="64" spans="1:18" ht="12.75">
      <c r="A64" s="9" t="s">
        <v>113</v>
      </c>
      <c r="B64" s="3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46">
        <f t="shared" si="3"/>
        <v>0</v>
      </c>
      <c r="P64" s="28"/>
      <c r="Q64" s="28"/>
      <c r="R64" s="28"/>
    </row>
    <row r="65" spans="1:18" ht="12.75">
      <c r="A65" s="9" t="s">
        <v>114</v>
      </c>
      <c r="B65" s="34"/>
      <c r="C65" s="37"/>
      <c r="D65" s="37"/>
      <c r="E65" s="37"/>
      <c r="F65" s="37"/>
      <c r="G65" s="37">
        <v>2500</v>
      </c>
      <c r="H65" s="37">
        <v>2500</v>
      </c>
      <c r="I65" s="37">
        <v>800</v>
      </c>
      <c r="J65" s="37"/>
      <c r="K65" s="37"/>
      <c r="L65" s="37"/>
      <c r="M65" s="37"/>
      <c r="N65" s="37"/>
      <c r="O65" s="46">
        <f t="shared" si="3"/>
        <v>5800</v>
      </c>
      <c r="P65" s="28"/>
      <c r="Q65" s="28"/>
      <c r="R65" s="28"/>
    </row>
    <row r="66" spans="1:18" ht="12.75">
      <c r="A66" s="9" t="s">
        <v>115</v>
      </c>
      <c r="B66" s="34"/>
      <c r="C66" s="37"/>
      <c r="D66" s="37"/>
      <c r="E66" s="37"/>
      <c r="F66" s="37">
        <v>7000</v>
      </c>
      <c r="G66" s="37"/>
      <c r="H66" s="37"/>
      <c r="I66" s="37"/>
      <c r="J66" s="37"/>
      <c r="K66" s="37">
        <v>3500</v>
      </c>
      <c r="L66" s="37">
        <v>3500</v>
      </c>
      <c r="M66" s="37"/>
      <c r="N66" s="37"/>
      <c r="O66" s="46">
        <f t="shared" si="3"/>
        <v>14000</v>
      </c>
      <c r="P66" s="28"/>
      <c r="Q66" s="32" t="s">
        <v>1</v>
      </c>
      <c r="R66" s="28"/>
    </row>
    <row r="67" spans="1:18" ht="12.75">
      <c r="A67" s="9" t="s">
        <v>14</v>
      </c>
      <c r="B67" s="34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46">
        <f t="shared" si="3"/>
        <v>0</v>
      </c>
      <c r="P67" s="28"/>
      <c r="Q67" s="28"/>
      <c r="R67" s="28"/>
    </row>
    <row r="68" spans="1:18" ht="12.75">
      <c r="A68" s="9" t="s">
        <v>14</v>
      </c>
      <c r="B68" s="34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46">
        <f t="shared" si="3"/>
        <v>0</v>
      </c>
      <c r="P68" s="28"/>
      <c r="Q68" s="28"/>
      <c r="R68" s="28"/>
    </row>
    <row r="69" spans="1:18" ht="12.75">
      <c r="A69" s="9" t="s">
        <v>14</v>
      </c>
      <c r="B69" s="34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46">
        <f t="shared" si="3"/>
        <v>0</v>
      </c>
      <c r="P69" s="28"/>
      <c r="Q69" s="28"/>
      <c r="R69" s="28"/>
    </row>
    <row r="70" spans="1:18" ht="12.75">
      <c r="A70" s="9" t="s">
        <v>14</v>
      </c>
      <c r="B70" s="34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46">
        <f t="shared" si="3"/>
        <v>0</v>
      </c>
      <c r="P70" s="28"/>
      <c r="Q70" s="28"/>
      <c r="R70" s="28"/>
    </row>
    <row r="71" spans="1:18" ht="12.75">
      <c r="A71" s="9" t="s">
        <v>14</v>
      </c>
      <c r="B71" s="34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46">
        <f t="shared" si="3"/>
        <v>0</v>
      </c>
      <c r="P71" s="28"/>
      <c r="Q71" s="28"/>
      <c r="R71" s="28"/>
    </row>
    <row r="72" spans="1:18" ht="12.75">
      <c r="A72" s="9" t="s">
        <v>14</v>
      </c>
      <c r="B72" s="13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46">
        <f t="shared" si="3"/>
        <v>0</v>
      </c>
      <c r="P72" s="28"/>
      <c r="Q72" s="28"/>
      <c r="R72" s="28"/>
    </row>
    <row r="73" spans="1:18" ht="12.75">
      <c r="A73" s="9" t="s">
        <v>14</v>
      </c>
      <c r="B73" s="13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46">
        <f t="shared" si="3"/>
        <v>0</v>
      </c>
      <c r="P73" s="28"/>
      <c r="Q73" s="28"/>
      <c r="R73" s="28"/>
    </row>
    <row r="74" spans="1:18" ht="12.75">
      <c r="A74" s="8" t="s">
        <v>108</v>
      </c>
      <c r="B74" s="28"/>
      <c r="C74" s="48" t="s">
        <v>5</v>
      </c>
      <c r="D74" s="48" t="s">
        <v>6</v>
      </c>
      <c r="E74" s="48" t="s">
        <v>7</v>
      </c>
      <c r="F74" s="48" t="s">
        <v>8</v>
      </c>
      <c r="G74" s="48" t="s">
        <v>9</v>
      </c>
      <c r="H74" s="48" t="s">
        <v>10</v>
      </c>
      <c r="I74" s="48" t="s">
        <v>11</v>
      </c>
      <c r="J74" s="48" t="s">
        <v>12</v>
      </c>
      <c r="K74" s="48" t="s">
        <v>13</v>
      </c>
      <c r="L74" s="48" t="s">
        <v>126</v>
      </c>
      <c r="M74" s="48" t="s">
        <v>124</v>
      </c>
      <c r="N74" s="48" t="s">
        <v>125</v>
      </c>
      <c r="O74" s="52"/>
      <c r="P74" s="28"/>
      <c r="Q74" s="28"/>
      <c r="R74" s="28"/>
    </row>
    <row r="75" spans="1:18" ht="12.75">
      <c r="A75" s="57" t="s">
        <v>29</v>
      </c>
      <c r="B75" s="28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47"/>
      <c r="P75" s="28"/>
      <c r="Q75" s="28"/>
      <c r="R75" s="28"/>
    </row>
    <row r="76" spans="1:18" ht="12.75">
      <c r="A76" s="56" t="s">
        <v>103</v>
      </c>
      <c r="B76" s="34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46">
        <f aca="true" t="shared" si="4" ref="O76:O82">SUM(C76:N76)</f>
        <v>0</v>
      </c>
      <c r="P76" s="28"/>
      <c r="Q76" s="28"/>
      <c r="R76" s="28"/>
    </row>
    <row r="77" spans="1:18" ht="12.75">
      <c r="A77" s="56" t="s">
        <v>31</v>
      </c>
      <c r="B77" s="34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46">
        <f t="shared" si="4"/>
        <v>0</v>
      </c>
      <c r="P77" s="28"/>
      <c r="Q77" s="28"/>
      <c r="R77" s="28"/>
    </row>
    <row r="78" spans="1:18" ht="12.75">
      <c r="A78" s="56" t="s">
        <v>33</v>
      </c>
      <c r="B78" s="34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46">
        <f t="shared" si="4"/>
        <v>0</v>
      </c>
      <c r="P78" s="28"/>
      <c r="Q78" s="28"/>
      <c r="R78" s="28"/>
    </row>
    <row r="79" spans="1:18" ht="12.75">
      <c r="A79" s="56" t="s">
        <v>34</v>
      </c>
      <c r="B79" s="34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46">
        <f t="shared" si="4"/>
        <v>0</v>
      </c>
      <c r="P79" s="28"/>
      <c r="Q79" s="28"/>
      <c r="R79" s="28"/>
    </row>
    <row r="80" spans="1:18" ht="12.75">
      <c r="A80" s="56" t="s">
        <v>35</v>
      </c>
      <c r="B80" s="34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46">
        <f t="shared" si="4"/>
        <v>0</v>
      </c>
      <c r="P80" s="28"/>
      <c r="Q80" s="28"/>
      <c r="R80" s="28"/>
    </row>
    <row r="81" spans="1:18" ht="12.75">
      <c r="A81" s="9" t="s">
        <v>14</v>
      </c>
      <c r="B81" s="13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46">
        <f t="shared" si="4"/>
        <v>0</v>
      </c>
      <c r="P81" s="28"/>
      <c r="Q81" s="28"/>
      <c r="R81" s="28"/>
    </row>
    <row r="82" spans="1:18" ht="12.75">
      <c r="A82" s="9" t="s">
        <v>14</v>
      </c>
      <c r="B82" s="13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46">
        <f t="shared" si="4"/>
        <v>0</v>
      </c>
      <c r="P82" s="28"/>
      <c r="Q82" s="28"/>
      <c r="R82" s="28"/>
    </row>
    <row r="83" spans="1:18" ht="12.75">
      <c r="A83" s="8" t="s">
        <v>109</v>
      </c>
      <c r="B83" s="28"/>
      <c r="C83" s="48" t="s">
        <v>5</v>
      </c>
      <c r="D83" s="48" t="s">
        <v>6</v>
      </c>
      <c r="E83" s="48" t="s">
        <v>7</v>
      </c>
      <c r="F83" s="48" t="s">
        <v>8</v>
      </c>
      <c r="G83" s="48" t="s">
        <v>9</v>
      </c>
      <c r="H83" s="48" t="s">
        <v>10</v>
      </c>
      <c r="I83" s="48" t="s">
        <v>11</v>
      </c>
      <c r="J83" s="48" t="s">
        <v>12</v>
      </c>
      <c r="K83" s="48" t="s">
        <v>13</v>
      </c>
      <c r="L83" s="48" t="s">
        <v>126</v>
      </c>
      <c r="M83" s="48" t="s">
        <v>124</v>
      </c>
      <c r="N83" s="48" t="s">
        <v>125</v>
      </c>
      <c r="O83" s="52"/>
      <c r="P83" s="28"/>
      <c r="Q83" s="28"/>
      <c r="R83" s="28"/>
    </row>
    <row r="84" spans="1:18" ht="12.75">
      <c r="A84" s="56" t="s">
        <v>36</v>
      </c>
      <c r="B84" s="34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46">
        <f aca="true" t="shared" si="5" ref="O84:O91">SUM(C84:N84)</f>
        <v>0</v>
      </c>
      <c r="P84" s="28"/>
      <c r="Q84" s="28"/>
      <c r="R84" s="28"/>
    </row>
    <row r="85" spans="1:18" ht="12.75">
      <c r="A85" s="56" t="s">
        <v>37</v>
      </c>
      <c r="B85" s="34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46">
        <f t="shared" si="5"/>
        <v>0</v>
      </c>
      <c r="P85" s="28"/>
      <c r="Q85" s="28"/>
      <c r="R85" s="28"/>
    </row>
    <row r="86" spans="1:18" ht="12.75">
      <c r="A86" s="56" t="s">
        <v>38</v>
      </c>
      <c r="B86" s="34"/>
      <c r="C86" s="37">
        <v>700</v>
      </c>
      <c r="D86" s="37">
        <v>700</v>
      </c>
      <c r="E86" s="37">
        <v>700</v>
      </c>
      <c r="F86" s="37"/>
      <c r="G86" s="37"/>
      <c r="H86" s="37"/>
      <c r="I86" s="37"/>
      <c r="J86" s="37"/>
      <c r="K86" s="37"/>
      <c r="L86" s="37"/>
      <c r="M86" s="37">
        <v>700</v>
      </c>
      <c r="N86" s="37">
        <v>228</v>
      </c>
      <c r="O86" s="46">
        <f t="shared" si="5"/>
        <v>3028</v>
      </c>
      <c r="P86" s="28"/>
      <c r="Q86" s="28"/>
      <c r="R86" s="28"/>
    </row>
    <row r="87" spans="1:18" ht="12.75">
      <c r="A87" s="56" t="s">
        <v>39</v>
      </c>
      <c r="B87" s="34"/>
      <c r="C87" s="37">
        <v>200</v>
      </c>
      <c r="D87" s="37">
        <v>200</v>
      </c>
      <c r="E87" s="37">
        <v>300</v>
      </c>
      <c r="F87" s="37"/>
      <c r="G87" s="37"/>
      <c r="H87" s="37"/>
      <c r="I87" s="37"/>
      <c r="J87" s="37"/>
      <c r="K87" s="37"/>
      <c r="L87" s="37">
        <v>600</v>
      </c>
      <c r="M87" s="37">
        <v>200</v>
      </c>
      <c r="N87" s="37">
        <v>300</v>
      </c>
      <c r="O87" s="46">
        <f t="shared" si="5"/>
        <v>1800</v>
      </c>
      <c r="P87" s="28"/>
      <c r="Q87" s="28"/>
      <c r="R87" s="28"/>
    </row>
    <row r="88" spans="1:18" ht="12.75">
      <c r="A88" s="56" t="s">
        <v>34</v>
      </c>
      <c r="B88" s="34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46">
        <f t="shared" si="5"/>
        <v>0</v>
      </c>
      <c r="P88" s="28"/>
      <c r="Q88" s="28"/>
      <c r="R88" s="28"/>
    </row>
    <row r="89" spans="1:18" ht="12.75">
      <c r="A89" s="56" t="s">
        <v>40</v>
      </c>
      <c r="B89" s="34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46">
        <f t="shared" si="5"/>
        <v>0</v>
      </c>
      <c r="P89" s="28"/>
      <c r="Q89" s="28"/>
      <c r="R89" s="28"/>
    </row>
    <row r="90" spans="1:18" ht="12.75">
      <c r="A90" s="9" t="s">
        <v>14</v>
      </c>
      <c r="B90" s="13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46">
        <f t="shared" si="5"/>
        <v>0</v>
      </c>
      <c r="P90" s="28"/>
      <c r="Q90" s="28"/>
      <c r="R90" s="28"/>
    </row>
    <row r="91" spans="1:18" ht="12.75">
      <c r="A91" s="9" t="s">
        <v>14</v>
      </c>
      <c r="B91" s="13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46">
        <f t="shared" si="5"/>
        <v>0</v>
      </c>
      <c r="P91" s="28"/>
      <c r="Q91" s="28"/>
      <c r="R91" s="28"/>
    </row>
    <row r="92" spans="1:18" ht="12.75">
      <c r="A92" s="8" t="s">
        <v>110</v>
      </c>
      <c r="B92" s="28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28"/>
      <c r="Q92" s="28"/>
      <c r="R92" s="28"/>
    </row>
    <row r="93" spans="1:18" ht="12.75">
      <c r="A93" s="29" t="s">
        <v>42</v>
      </c>
      <c r="B93" s="28"/>
      <c r="C93" s="48" t="s">
        <v>5</v>
      </c>
      <c r="D93" s="48" t="s">
        <v>6</v>
      </c>
      <c r="E93" s="48" t="s">
        <v>7</v>
      </c>
      <c r="F93" s="48" t="s">
        <v>8</v>
      </c>
      <c r="G93" s="48" t="s">
        <v>9</v>
      </c>
      <c r="H93" s="48" t="s">
        <v>10</v>
      </c>
      <c r="I93" s="48" t="s">
        <v>11</v>
      </c>
      <c r="J93" s="48" t="s">
        <v>12</v>
      </c>
      <c r="K93" s="48" t="s">
        <v>13</v>
      </c>
      <c r="L93" s="48" t="s">
        <v>126</v>
      </c>
      <c r="M93" s="48" t="s">
        <v>124</v>
      </c>
      <c r="N93" s="48" t="s">
        <v>125</v>
      </c>
      <c r="O93" s="51"/>
      <c r="P93" s="28"/>
      <c r="Q93" s="28"/>
      <c r="R93" s="28"/>
    </row>
    <row r="94" spans="1:18" ht="12.75">
      <c r="A94" s="9" t="s">
        <v>43</v>
      </c>
      <c r="B94" s="13"/>
      <c r="C94" s="37">
        <v>300</v>
      </c>
      <c r="D94" s="37">
        <v>1000</v>
      </c>
      <c r="E94" s="37">
        <v>300</v>
      </c>
      <c r="F94" s="37">
        <v>300</v>
      </c>
      <c r="G94" s="37">
        <v>300</v>
      </c>
      <c r="H94" s="37">
        <v>1500</v>
      </c>
      <c r="I94" s="37">
        <v>400</v>
      </c>
      <c r="J94" s="37">
        <v>400</v>
      </c>
      <c r="K94" s="37">
        <v>400</v>
      </c>
      <c r="L94" s="37">
        <v>400</v>
      </c>
      <c r="M94" s="37">
        <v>400</v>
      </c>
      <c r="N94" s="37">
        <v>300</v>
      </c>
      <c r="O94" s="46">
        <f>SUM(C94:N94)</f>
        <v>6000</v>
      </c>
      <c r="P94" s="28"/>
      <c r="Q94" s="28"/>
      <c r="R94" s="28"/>
    </row>
    <row r="95" spans="1:18" ht="12.75">
      <c r="A95" s="9" t="s">
        <v>44</v>
      </c>
      <c r="B95" s="13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46">
        <f>SUM(C95:N95)</f>
        <v>0</v>
      </c>
      <c r="P95" s="28"/>
      <c r="Q95" s="28"/>
      <c r="R95" s="28"/>
    </row>
    <row r="96" spans="1:18" ht="12.75">
      <c r="A96" s="9" t="s">
        <v>41</v>
      </c>
      <c r="B96" s="13"/>
      <c r="C96" s="37"/>
      <c r="D96" s="37"/>
      <c r="E96" s="37">
        <v>3500</v>
      </c>
      <c r="F96" s="37"/>
      <c r="G96" s="37"/>
      <c r="H96" s="37">
        <v>3500</v>
      </c>
      <c r="I96" s="37"/>
      <c r="J96" s="37"/>
      <c r="K96" s="37">
        <v>3000</v>
      </c>
      <c r="L96" s="37"/>
      <c r="M96" s="37"/>
      <c r="N96" s="37"/>
      <c r="O96" s="46">
        <f>SUM(C96:N96)</f>
        <v>10000</v>
      </c>
      <c r="P96" s="28"/>
      <c r="Q96" s="28"/>
      <c r="R96" s="28"/>
    </row>
    <row r="97" spans="1:18" ht="12.75">
      <c r="A97" s="9" t="s">
        <v>45</v>
      </c>
      <c r="B97" s="13"/>
      <c r="C97" s="37"/>
      <c r="D97" s="37"/>
      <c r="E97" s="37"/>
      <c r="F97" s="37"/>
      <c r="G97" s="37"/>
      <c r="H97" s="37"/>
      <c r="I97" s="37"/>
      <c r="J97" s="37">
        <v>1000</v>
      </c>
      <c r="K97" s="37">
        <v>1000</v>
      </c>
      <c r="L97" s="37"/>
      <c r="M97" s="37"/>
      <c r="N97" s="37"/>
      <c r="O97" s="46">
        <f>SUM(C97:N97)</f>
        <v>2000</v>
      </c>
      <c r="P97" s="28"/>
      <c r="Q97" s="28"/>
      <c r="R97" s="28"/>
    </row>
    <row r="98" spans="1:18" ht="12.75">
      <c r="A98" s="29" t="s">
        <v>46</v>
      </c>
      <c r="B98" s="28"/>
      <c r="C98" s="48" t="s">
        <v>5</v>
      </c>
      <c r="D98" s="48" t="s">
        <v>6</v>
      </c>
      <c r="E98" s="48" t="s">
        <v>7</v>
      </c>
      <c r="F98" s="48" t="s">
        <v>8</v>
      </c>
      <c r="G98" s="48" t="s">
        <v>9</v>
      </c>
      <c r="H98" s="48" t="s">
        <v>10</v>
      </c>
      <c r="I98" s="48" t="s">
        <v>11</v>
      </c>
      <c r="J98" s="48" t="s">
        <v>12</v>
      </c>
      <c r="K98" s="48" t="s">
        <v>13</v>
      </c>
      <c r="L98" s="48" t="s">
        <v>126</v>
      </c>
      <c r="M98" s="48" t="s">
        <v>124</v>
      </c>
      <c r="N98" s="48" t="s">
        <v>125</v>
      </c>
      <c r="O98" s="51"/>
      <c r="P98" s="28"/>
      <c r="Q98" s="28"/>
      <c r="R98" s="28"/>
    </row>
    <row r="99" spans="1:18" ht="12.75">
      <c r="A99" s="9" t="s">
        <v>47</v>
      </c>
      <c r="B99" s="13"/>
      <c r="C99" s="37"/>
      <c r="D99" s="37"/>
      <c r="E99" s="37"/>
      <c r="F99" s="37"/>
      <c r="G99" s="37">
        <v>3750</v>
      </c>
      <c r="H99" s="37"/>
      <c r="I99" s="37"/>
      <c r="J99" s="37"/>
      <c r="K99" s="37"/>
      <c r="L99" s="37"/>
      <c r="M99" s="37">
        <v>3750</v>
      </c>
      <c r="N99" s="37"/>
      <c r="O99" s="46">
        <f aca="true" t="shared" si="6" ref="O99:O109">SUM(C99:N99)</f>
        <v>7500</v>
      </c>
      <c r="P99" s="28"/>
      <c r="Q99" s="28"/>
      <c r="R99" s="28"/>
    </row>
    <row r="100" spans="1:18" ht="12.75">
      <c r="A100" s="9" t="s">
        <v>48</v>
      </c>
      <c r="B100" s="13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46">
        <f t="shared" si="6"/>
        <v>0</v>
      </c>
      <c r="P100" s="28"/>
      <c r="Q100" s="28"/>
      <c r="R100" s="28"/>
    </row>
    <row r="101" spans="1:18" ht="12.75">
      <c r="A101" s="9" t="s">
        <v>14</v>
      </c>
      <c r="B101" s="13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46">
        <f t="shared" si="6"/>
        <v>0</v>
      </c>
      <c r="P101" s="28"/>
      <c r="Q101" s="28"/>
      <c r="R101" s="28"/>
    </row>
    <row r="102" spans="1:18" ht="12.75">
      <c r="A102" s="9" t="s">
        <v>49</v>
      </c>
      <c r="B102" s="13"/>
      <c r="C102" s="37"/>
      <c r="D102" s="37"/>
      <c r="E102" s="37"/>
      <c r="F102" s="37"/>
      <c r="G102" s="37"/>
      <c r="H102" s="37"/>
      <c r="I102" s="37"/>
      <c r="J102" s="37"/>
      <c r="K102" s="37"/>
      <c r="L102" s="37">
        <v>2400</v>
      </c>
      <c r="M102" s="37">
        <v>2000</v>
      </c>
      <c r="N102" s="37">
        <v>2100</v>
      </c>
      <c r="O102" s="46">
        <f t="shared" si="6"/>
        <v>6500</v>
      </c>
      <c r="P102" s="28"/>
      <c r="Q102" s="28"/>
      <c r="R102" s="28"/>
    </row>
    <row r="103" spans="1:18" ht="12.75">
      <c r="A103" s="9" t="s">
        <v>50</v>
      </c>
      <c r="B103" s="13"/>
      <c r="C103" s="37">
        <v>200</v>
      </c>
      <c r="D103" s="37">
        <v>200</v>
      </c>
      <c r="E103" s="37">
        <v>200</v>
      </c>
      <c r="F103" s="37">
        <v>200</v>
      </c>
      <c r="G103" s="37">
        <v>150</v>
      </c>
      <c r="H103" s="37">
        <v>125</v>
      </c>
      <c r="I103" s="37">
        <v>125</v>
      </c>
      <c r="J103" s="37">
        <v>125</v>
      </c>
      <c r="K103" s="37">
        <v>125</v>
      </c>
      <c r="L103" s="37">
        <v>150</v>
      </c>
      <c r="M103" s="37">
        <v>200</v>
      </c>
      <c r="N103" s="37">
        <v>200</v>
      </c>
      <c r="O103" s="46">
        <f t="shared" si="6"/>
        <v>2000</v>
      </c>
      <c r="P103" s="28"/>
      <c r="Q103" s="28"/>
      <c r="R103" s="28"/>
    </row>
    <row r="104" spans="1:18" ht="12.75">
      <c r="A104" s="9" t="s">
        <v>51</v>
      </c>
      <c r="B104" s="13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46">
        <f t="shared" si="6"/>
        <v>0</v>
      </c>
      <c r="P104" s="28"/>
      <c r="Q104" s="28"/>
      <c r="R104" s="28"/>
    </row>
    <row r="105" spans="1:18" ht="12.75">
      <c r="A105" s="9" t="s">
        <v>52</v>
      </c>
      <c r="B105" s="13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46">
        <f t="shared" si="6"/>
        <v>0</v>
      </c>
      <c r="P105" s="28"/>
      <c r="Q105" s="28"/>
      <c r="R105" s="28"/>
    </row>
    <row r="106" spans="1:18" ht="12.75">
      <c r="A106" s="9" t="s">
        <v>53</v>
      </c>
      <c r="B106" s="13"/>
      <c r="C106" s="37">
        <v>290</v>
      </c>
      <c r="D106" s="37">
        <v>290</v>
      </c>
      <c r="E106" s="37">
        <v>290</v>
      </c>
      <c r="F106" s="37">
        <v>290</v>
      </c>
      <c r="G106" s="37">
        <v>290</v>
      </c>
      <c r="H106" s="37">
        <v>290</v>
      </c>
      <c r="I106" s="37">
        <v>290</v>
      </c>
      <c r="J106" s="37">
        <v>290</v>
      </c>
      <c r="K106" s="37">
        <v>290</v>
      </c>
      <c r="L106" s="37">
        <v>290</v>
      </c>
      <c r="M106" s="37">
        <v>290</v>
      </c>
      <c r="N106" s="37">
        <v>310</v>
      </c>
      <c r="O106" s="46">
        <f t="shared" si="6"/>
        <v>3500</v>
      </c>
      <c r="P106" s="28"/>
      <c r="Q106" s="28"/>
      <c r="R106" s="28"/>
    </row>
    <row r="107" spans="1:18" ht="12.75">
      <c r="A107" s="9" t="s">
        <v>116</v>
      </c>
      <c r="B107" s="13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46">
        <f t="shared" si="6"/>
        <v>0</v>
      </c>
      <c r="P107" s="28"/>
      <c r="Q107" s="28"/>
      <c r="R107" s="28"/>
    </row>
    <row r="108" spans="1:18" ht="12.75">
      <c r="A108" s="9" t="s">
        <v>117</v>
      </c>
      <c r="B108" s="13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46">
        <f t="shared" si="6"/>
        <v>0</v>
      </c>
      <c r="P108" s="28"/>
      <c r="Q108" s="28"/>
      <c r="R108" s="28"/>
    </row>
    <row r="109" spans="1:18" ht="12.75">
      <c r="A109" s="9" t="s">
        <v>14</v>
      </c>
      <c r="B109" s="33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46">
        <f t="shared" si="6"/>
        <v>0</v>
      </c>
      <c r="P109" s="28"/>
      <c r="Q109" s="28"/>
      <c r="R109" s="28"/>
    </row>
    <row r="110" spans="1:18" ht="12.75">
      <c r="A110" s="8" t="s">
        <v>54</v>
      </c>
      <c r="B110" s="28"/>
      <c r="C110" s="48" t="s">
        <v>5</v>
      </c>
      <c r="D110" s="48" t="s">
        <v>6</v>
      </c>
      <c r="E110" s="48" t="s">
        <v>7</v>
      </c>
      <c r="F110" s="48" t="s">
        <v>8</v>
      </c>
      <c r="G110" s="48" t="s">
        <v>9</v>
      </c>
      <c r="H110" s="48" t="s">
        <v>10</v>
      </c>
      <c r="I110" s="48" t="s">
        <v>11</v>
      </c>
      <c r="J110" s="48" t="s">
        <v>12</v>
      </c>
      <c r="K110" s="48" t="s">
        <v>13</v>
      </c>
      <c r="L110" s="48" t="s">
        <v>126</v>
      </c>
      <c r="M110" s="48" t="s">
        <v>124</v>
      </c>
      <c r="N110" s="48" t="s">
        <v>125</v>
      </c>
      <c r="O110" s="51"/>
      <c r="P110" s="28"/>
      <c r="Q110" s="28"/>
      <c r="R110" s="28"/>
    </row>
    <row r="111" spans="1:18" ht="12.75">
      <c r="A111" s="9" t="s">
        <v>55</v>
      </c>
      <c r="B111" s="13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46">
        <f>SUM(C111:N111)</f>
        <v>0</v>
      </c>
      <c r="P111" s="28"/>
      <c r="Q111" s="28"/>
      <c r="R111" s="28"/>
    </row>
    <row r="112" spans="1:18" ht="12.75">
      <c r="A112" s="9" t="s">
        <v>56</v>
      </c>
      <c r="B112" s="13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46">
        <f>SUM(C112:N112)</f>
        <v>0</v>
      </c>
      <c r="P112" s="28"/>
      <c r="Q112" s="28"/>
      <c r="R112" s="28"/>
    </row>
    <row r="113" spans="1:18" ht="12.75">
      <c r="A113" s="9" t="s">
        <v>57</v>
      </c>
      <c r="B113" s="13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46">
        <f>SUM(C113:N113)</f>
        <v>0</v>
      </c>
      <c r="P113" s="28"/>
      <c r="Q113" s="28"/>
      <c r="R113" s="28"/>
    </row>
    <row r="114" spans="1:18" ht="12.75">
      <c r="A114" s="9" t="s">
        <v>58</v>
      </c>
      <c r="B114" s="13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46">
        <f>SUM(C114:N114)</f>
        <v>0</v>
      </c>
      <c r="P114" s="28"/>
      <c r="Q114" s="28"/>
      <c r="R114" s="28"/>
    </row>
    <row r="115" spans="1:18" ht="12.75">
      <c r="A115" s="8" t="s">
        <v>104</v>
      </c>
      <c r="B115" s="28"/>
      <c r="C115" s="48" t="s">
        <v>5</v>
      </c>
      <c r="D115" s="48" t="s">
        <v>6</v>
      </c>
      <c r="E115" s="48" t="s">
        <v>7</v>
      </c>
      <c r="F115" s="48" t="s">
        <v>8</v>
      </c>
      <c r="G115" s="48" t="s">
        <v>9</v>
      </c>
      <c r="H115" s="48" t="s">
        <v>10</v>
      </c>
      <c r="I115" s="48" t="s">
        <v>11</v>
      </c>
      <c r="J115" s="48" t="s">
        <v>12</v>
      </c>
      <c r="K115" s="48" t="s">
        <v>13</v>
      </c>
      <c r="L115" s="48" t="s">
        <v>126</v>
      </c>
      <c r="M115" s="48" t="s">
        <v>124</v>
      </c>
      <c r="N115" s="48" t="s">
        <v>125</v>
      </c>
      <c r="O115" s="52"/>
      <c r="P115" s="28"/>
      <c r="Q115" s="28"/>
      <c r="R115" s="28"/>
    </row>
    <row r="116" spans="1:18" ht="12.75">
      <c r="A116" s="29" t="s">
        <v>99</v>
      </c>
      <c r="B116" s="29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46">
        <f aca="true" t="shared" si="7" ref="O116:O126">SUM(C116:N116)</f>
        <v>0</v>
      </c>
      <c r="P116" s="28"/>
      <c r="Q116" s="28"/>
      <c r="R116" s="28"/>
    </row>
    <row r="117" spans="1:18" ht="12.75">
      <c r="A117" s="9" t="s">
        <v>123</v>
      </c>
      <c r="B117" s="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>
        <v>2000</v>
      </c>
      <c r="O117" s="46">
        <f t="shared" si="7"/>
        <v>2000</v>
      </c>
      <c r="P117" s="28"/>
      <c r="Q117" s="28"/>
      <c r="R117" s="28"/>
    </row>
    <row r="118" spans="1:18" ht="12.75">
      <c r="A118" s="9" t="s">
        <v>14</v>
      </c>
      <c r="B118" s="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46">
        <f t="shared" si="7"/>
        <v>0</v>
      </c>
      <c r="P118" s="28"/>
      <c r="Q118" s="28"/>
      <c r="R118" s="28"/>
    </row>
    <row r="119" spans="1:18" ht="12.75">
      <c r="A119" s="8" t="s">
        <v>105</v>
      </c>
      <c r="B119" s="28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46">
        <f t="shared" si="7"/>
        <v>0</v>
      </c>
      <c r="P119" s="28"/>
      <c r="Q119" s="28"/>
      <c r="R119" s="28"/>
    </row>
    <row r="120" spans="1:18" ht="12.75">
      <c r="A120" s="29" t="s">
        <v>59</v>
      </c>
      <c r="B120" s="29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>
        <v>39105</v>
      </c>
      <c r="O120" s="46">
        <f t="shared" si="7"/>
        <v>39105</v>
      </c>
      <c r="P120" s="28"/>
      <c r="Q120" s="28"/>
      <c r="R120" s="28"/>
    </row>
    <row r="121" spans="1:18" ht="12.75">
      <c r="A121" s="29" t="s">
        <v>60</v>
      </c>
      <c r="B121" s="29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46">
        <f t="shared" si="7"/>
        <v>0</v>
      </c>
      <c r="P121" s="28"/>
      <c r="Q121" s="28"/>
      <c r="R121" s="28"/>
    </row>
    <row r="122" spans="1:18" ht="12.75">
      <c r="A122" s="9" t="s">
        <v>61</v>
      </c>
      <c r="B122" s="13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6">
        <f t="shared" si="7"/>
        <v>0</v>
      </c>
      <c r="P122" s="28"/>
      <c r="Q122" s="28"/>
      <c r="R122" s="28"/>
    </row>
    <row r="123" spans="1:18" ht="12.75">
      <c r="A123" s="9" t="s">
        <v>62</v>
      </c>
      <c r="B123" s="13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46">
        <f t="shared" si="7"/>
        <v>0</v>
      </c>
      <c r="P123" s="28"/>
      <c r="Q123" s="28"/>
      <c r="R123" s="28"/>
    </row>
    <row r="124" spans="1:18" ht="12.75">
      <c r="A124" s="9" t="s">
        <v>63</v>
      </c>
      <c r="B124" s="13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46">
        <f t="shared" si="7"/>
        <v>0</v>
      </c>
      <c r="P124" s="28"/>
      <c r="Q124" s="28"/>
      <c r="R124" s="28"/>
    </row>
    <row r="125" spans="1:18" ht="12.75">
      <c r="A125" s="9" t="s">
        <v>64</v>
      </c>
      <c r="B125" s="13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46">
        <f t="shared" si="7"/>
        <v>0</v>
      </c>
      <c r="P125" s="28"/>
      <c r="Q125" s="28"/>
      <c r="R125" s="28"/>
    </row>
    <row r="126" spans="1:18" ht="12.75">
      <c r="A126" s="9" t="s">
        <v>65</v>
      </c>
      <c r="B126" s="13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46">
        <f t="shared" si="7"/>
        <v>0</v>
      </c>
      <c r="P126" s="28"/>
      <c r="Q126" s="28"/>
      <c r="R126" s="28"/>
    </row>
    <row r="127" spans="1:18" ht="12.75">
      <c r="A127" s="28"/>
      <c r="B127" s="28"/>
      <c r="C127" s="48" t="s">
        <v>5</v>
      </c>
      <c r="D127" s="48" t="s">
        <v>6</v>
      </c>
      <c r="E127" s="48" t="s">
        <v>7</v>
      </c>
      <c r="F127" s="48" t="s">
        <v>8</v>
      </c>
      <c r="G127" s="48" t="s">
        <v>9</v>
      </c>
      <c r="H127" s="48" t="s">
        <v>10</v>
      </c>
      <c r="I127" s="48" t="s">
        <v>11</v>
      </c>
      <c r="J127" s="48" t="s">
        <v>12</v>
      </c>
      <c r="K127" s="48" t="s">
        <v>13</v>
      </c>
      <c r="L127" s="48" t="s">
        <v>126</v>
      </c>
      <c r="M127" s="48" t="s">
        <v>124</v>
      </c>
      <c r="N127" s="48" t="s">
        <v>125</v>
      </c>
      <c r="O127" s="51"/>
      <c r="P127" s="28"/>
      <c r="Q127" s="28"/>
      <c r="R127" s="28"/>
    </row>
    <row r="128" spans="1:18" ht="15.75">
      <c r="A128" s="12" t="s">
        <v>66</v>
      </c>
      <c r="B128" s="28"/>
      <c r="C128" s="46">
        <f aca="true" t="shared" si="8" ref="C128:N128">SUM(C63:C127)</f>
        <v>1690</v>
      </c>
      <c r="D128" s="46">
        <f t="shared" si="8"/>
        <v>2390</v>
      </c>
      <c r="E128" s="46">
        <f t="shared" si="8"/>
        <v>7390</v>
      </c>
      <c r="F128" s="46">
        <f t="shared" si="8"/>
        <v>7790</v>
      </c>
      <c r="G128" s="46">
        <f t="shared" si="8"/>
        <v>6990</v>
      </c>
      <c r="H128" s="46">
        <f t="shared" si="8"/>
        <v>7915</v>
      </c>
      <c r="I128" s="46">
        <f t="shared" si="8"/>
        <v>1615</v>
      </c>
      <c r="J128" s="46">
        <f t="shared" si="8"/>
        <v>1815</v>
      </c>
      <c r="K128" s="46">
        <f t="shared" si="8"/>
        <v>10415</v>
      </c>
      <c r="L128" s="46">
        <f t="shared" si="8"/>
        <v>7340</v>
      </c>
      <c r="M128" s="46">
        <f t="shared" si="8"/>
        <v>7540</v>
      </c>
      <c r="N128" s="46">
        <f t="shared" si="8"/>
        <v>44543</v>
      </c>
      <c r="O128" s="46">
        <f>SUM(C128:N128)</f>
        <v>107433</v>
      </c>
      <c r="P128" s="28"/>
      <c r="Q128" s="28"/>
      <c r="R128" s="28"/>
    </row>
    <row r="129" spans="1:18" ht="12.75">
      <c r="A129" s="8" t="s">
        <v>67</v>
      </c>
      <c r="B129" s="28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47"/>
      <c r="P129" s="28"/>
      <c r="Q129" s="28"/>
      <c r="R129" s="28"/>
    </row>
    <row r="130" spans="1:18" ht="12.75">
      <c r="A130" s="9" t="s">
        <v>68</v>
      </c>
      <c r="B130" s="7"/>
      <c r="C130" s="37">
        <v>1825</v>
      </c>
      <c r="D130" s="37">
        <v>1825</v>
      </c>
      <c r="E130" s="37">
        <v>1825</v>
      </c>
      <c r="F130" s="37">
        <v>1825</v>
      </c>
      <c r="G130" s="37">
        <v>1825</v>
      </c>
      <c r="H130" s="37">
        <v>1825</v>
      </c>
      <c r="I130" s="37">
        <v>1825</v>
      </c>
      <c r="J130" s="37">
        <v>1825</v>
      </c>
      <c r="K130" s="37">
        <v>1825</v>
      </c>
      <c r="L130" s="37">
        <v>1825</v>
      </c>
      <c r="M130" s="37">
        <v>1826</v>
      </c>
      <c r="N130" s="37">
        <v>1826</v>
      </c>
      <c r="O130" s="46">
        <f aca="true" t="shared" si="9" ref="O130:O135">SUM(C130:N130)</f>
        <v>21902</v>
      </c>
      <c r="P130" s="28"/>
      <c r="Q130" s="28"/>
      <c r="R130" s="28"/>
    </row>
    <row r="131" spans="1:18" ht="12.75">
      <c r="A131" s="9" t="s">
        <v>69</v>
      </c>
      <c r="B131" s="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46">
        <f t="shared" si="9"/>
        <v>0</v>
      </c>
      <c r="P131" s="28"/>
      <c r="Q131" s="28"/>
      <c r="R131" s="28"/>
    </row>
    <row r="132" spans="1:18" ht="12.75">
      <c r="A132" s="9" t="s">
        <v>70</v>
      </c>
      <c r="B132" s="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6">
        <f t="shared" si="9"/>
        <v>0</v>
      </c>
      <c r="P132" s="28"/>
      <c r="Q132" s="28"/>
      <c r="R132" s="28"/>
    </row>
    <row r="133" spans="1:18" ht="12.75">
      <c r="A133" s="9" t="s">
        <v>71</v>
      </c>
      <c r="B133" s="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46">
        <f t="shared" si="9"/>
        <v>0</v>
      </c>
      <c r="P133" s="28"/>
      <c r="Q133" s="28"/>
      <c r="R133" s="28"/>
    </row>
    <row r="134" spans="1:18" ht="12.75">
      <c r="A134" s="9" t="s">
        <v>14</v>
      </c>
      <c r="B134" s="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6">
        <f t="shared" si="9"/>
        <v>0</v>
      </c>
      <c r="P134" s="28"/>
      <c r="Q134" s="28"/>
      <c r="R134" s="28"/>
    </row>
    <row r="135" spans="1:18" ht="12.75">
      <c r="A135" s="8" t="s">
        <v>72</v>
      </c>
      <c r="B135" s="7"/>
      <c r="C135" s="37"/>
      <c r="D135" s="37"/>
      <c r="E135" s="37">
        <v>4000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46">
        <f t="shared" si="9"/>
        <v>4000</v>
      </c>
      <c r="P135" s="28"/>
      <c r="Q135" s="28"/>
      <c r="R135" s="28"/>
    </row>
    <row r="136" spans="1:18" ht="12.75">
      <c r="A136" s="28"/>
      <c r="B136" s="28"/>
      <c r="C136" s="48" t="s">
        <v>5</v>
      </c>
      <c r="D136" s="48" t="s">
        <v>6</v>
      </c>
      <c r="E136" s="48" t="s">
        <v>7</v>
      </c>
      <c r="F136" s="48" t="s">
        <v>8</v>
      </c>
      <c r="G136" s="48" t="s">
        <v>9</v>
      </c>
      <c r="H136" s="48" t="s">
        <v>10</v>
      </c>
      <c r="I136" s="48" t="s">
        <v>11</v>
      </c>
      <c r="J136" s="48" t="s">
        <v>12</v>
      </c>
      <c r="K136" s="48" t="s">
        <v>13</v>
      </c>
      <c r="L136" s="48" t="s">
        <v>126</v>
      </c>
      <c r="M136" s="48" t="s">
        <v>124</v>
      </c>
      <c r="N136" s="48" t="s">
        <v>125</v>
      </c>
      <c r="O136" s="50"/>
      <c r="P136" s="28"/>
      <c r="Q136" s="28"/>
      <c r="R136" s="28"/>
    </row>
    <row r="137" spans="1:18" ht="15.75">
      <c r="A137" s="12" t="s">
        <v>73</v>
      </c>
      <c r="B137" s="28"/>
      <c r="C137" s="46">
        <f aca="true" t="shared" si="10" ref="C137:N137">SUM(C130:C136)</f>
        <v>1825</v>
      </c>
      <c r="D137" s="46">
        <f t="shared" si="10"/>
        <v>1825</v>
      </c>
      <c r="E137" s="46">
        <f t="shared" si="10"/>
        <v>5825</v>
      </c>
      <c r="F137" s="46">
        <f t="shared" si="10"/>
        <v>1825</v>
      </c>
      <c r="G137" s="46">
        <f t="shared" si="10"/>
        <v>1825</v>
      </c>
      <c r="H137" s="46">
        <f t="shared" si="10"/>
        <v>1825</v>
      </c>
      <c r="I137" s="46">
        <f t="shared" si="10"/>
        <v>1825</v>
      </c>
      <c r="J137" s="46">
        <f t="shared" si="10"/>
        <v>1825</v>
      </c>
      <c r="K137" s="46">
        <f t="shared" si="10"/>
        <v>1825</v>
      </c>
      <c r="L137" s="46">
        <f t="shared" si="10"/>
        <v>1825</v>
      </c>
      <c r="M137" s="46">
        <f t="shared" si="10"/>
        <v>1826</v>
      </c>
      <c r="N137" s="46">
        <f t="shared" si="10"/>
        <v>1826</v>
      </c>
      <c r="O137" s="46">
        <f>SUM(C137:N137)</f>
        <v>25902</v>
      </c>
      <c r="P137" s="28"/>
      <c r="Q137" s="28"/>
      <c r="R137" s="28"/>
    </row>
    <row r="138" spans="1:18" ht="12.75">
      <c r="A138" s="18"/>
      <c r="B138" s="18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28"/>
      <c r="Q138" s="28"/>
      <c r="R138" s="28"/>
    </row>
    <row r="139" spans="1:18" ht="12.75">
      <c r="A139" s="1"/>
      <c r="B139" s="28"/>
      <c r="C139" s="48" t="s">
        <v>5</v>
      </c>
      <c r="D139" s="48" t="s">
        <v>6</v>
      </c>
      <c r="E139" s="48" t="s">
        <v>7</v>
      </c>
      <c r="F139" s="48" t="s">
        <v>8</v>
      </c>
      <c r="G139" s="48" t="s">
        <v>9</v>
      </c>
      <c r="H139" s="48" t="s">
        <v>10</v>
      </c>
      <c r="I139" s="48" t="s">
        <v>11</v>
      </c>
      <c r="J139" s="48" t="s">
        <v>12</v>
      </c>
      <c r="K139" s="48" t="s">
        <v>13</v>
      </c>
      <c r="L139" s="48" t="s">
        <v>126</v>
      </c>
      <c r="M139" s="48" t="s">
        <v>124</v>
      </c>
      <c r="N139" s="48" t="s">
        <v>125</v>
      </c>
      <c r="O139" s="49"/>
      <c r="P139" s="28"/>
      <c r="Q139" s="28"/>
      <c r="R139" s="28"/>
    </row>
    <row r="140" spans="1:18" ht="12.75">
      <c r="A140" s="1"/>
      <c r="B140" s="2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8"/>
      <c r="Q140" s="28"/>
      <c r="R140" s="28"/>
    </row>
    <row r="141" spans="1:18" ht="12.75">
      <c r="A141" s="8" t="s">
        <v>19</v>
      </c>
      <c r="B141" s="22" t="s">
        <v>20</v>
      </c>
      <c r="C141" s="41">
        <f aca="true" t="shared" si="11" ref="C141:N141">C59</f>
        <v>0</v>
      </c>
      <c r="D141" s="42">
        <f t="shared" si="11"/>
        <v>15500</v>
      </c>
      <c r="E141" s="42">
        <f t="shared" si="11"/>
        <v>0</v>
      </c>
      <c r="F141" s="42">
        <f t="shared" si="11"/>
        <v>0</v>
      </c>
      <c r="G141" s="42">
        <f t="shared" si="11"/>
        <v>4500</v>
      </c>
      <c r="H141" s="42">
        <f t="shared" si="11"/>
        <v>0</v>
      </c>
      <c r="I141" s="42">
        <f t="shared" si="11"/>
        <v>0</v>
      </c>
      <c r="J141" s="42">
        <f t="shared" si="11"/>
        <v>0</v>
      </c>
      <c r="K141" s="42">
        <f t="shared" si="11"/>
        <v>0</v>
      </c>
      <c r="L141" s="42">
        <f t="shared" si="11"/>
        <v>0</v>
      </c>
      <c r="M141" s="42">
        <f t="shared" si="11"/>
        <v>85003</v>
      </c>
      <c r="N141" s="42">
        <f t="shared" si="11"/>
        <v>46401</v>
      </c>
      <c r="O141" s="43"/>
      <c r="P141" s="8" t="s">
        <v>20</v>
      </c>
      <c r="Q141" s="28"/>
      <c r="R141" s="28"/>
    </row>
    <row r="142" spans="1:18" ht="12.75">
      <c r="A142" s="1"/>
      <c r="B142" s="23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7"/>
      <c r="Q142" s="28"/>
      <c r="R142" s="28"/>
    </row>
    <row r="143" spans="1:18" ht="12.75">
      <c r="A143" s="8" t="s">
        <v>74</v>
      </c>
      <c r="B143" s="24" t="s">
        <v>21</v>
      </c>
      <c r="C143" s="45">
        <f aca="true" t="shared" si="12" ref="C143:O143">C128+C137</f>
        <v>3515</v>
      </c>
      <c r="D143" s="45">
        <f t="shared" si="12"/>
        <v>4215</v>
      </c>
      <c r="E143" s="45">
        <f t="shared" si="12"/>
        <v>13215</v>
      </c>
      <c r="F143" s="45">
        <f t="shared" si="12"/>
        <v>9615</v>
      </c>
      <c r="G143" s="45">
        <f t="shared" si="12"/>
        <v>8815</v>
      </c>
      <c r="H143" s="45">
        <f t="shared" si="12"/>
        <v>9740</v>
      </c>
      <c r="I143" s="45">
        <f t="shared" si="12"/>
        <v>3440</v>
      </c>
      <c r="J143" s="45">
        <f t="shared" si="12"/>
        <v>3640</v>
      </c>
      <c r="K143" s="45">
        <f t="shared" si="12"/>
        <v>12240</v>
      </c>
      <c r="L143" s="45">
        <f t="shared" si="12"/>
        <v>9165</v>
      </c>
      <c r="M143" s="45">
        <f t="shared" si="12"/>
        <v>9366</v>
      </c>
      <c r="N143" s="45">
        <f t="shared" si="12"/>
        <v>46369</v>
      </c>
      <c r="O143" s="45">
        <f t="shared" si="12"/>
        <v>133335</v>
      </c>
      <c r="P143" s="8" t="s">
        <v>21</v>
      </c>
      <c r="Q143" s="28"/>
      <c r="R143" s="28"/>
    </row>
    <row r="144" spans="1:18" ht="12.75">
      <c r="A144" s="28"/>
      <c r="B144" s="23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7"/>
      <c r="Q144" s="28"/>
      <c r="R144" s="28"/>
    </row>
    <row r="145" spans="1:18" ht="12.75">
      <c r="A145" s="8" t="s">
        <v>75</v>
      </c>
      <c r="B145" s="24" t="s">
        <v>22</v>
      </c>
      <c r="C145" s="45">
        <f aca="true" t="shared" si="13" ref="C145:N145">C59-C143</f>
        <v>-3515</v>
      </c>
      <c r="D145" s="45">
        <f t="shared" si="13"/>
        <v>11285</v>
      </c>
      <c r="E145" s="45">
        <f t="shared" si="13"/>
        <v>-13215</v>
      </c>
      <c r="F145" s="45">
        <f t="shared" si="13"/>
        <v>-9615</v>
      </c>
      <c r="G145" s="45">
        <f t="shared" si="13"/>
        <v>-4315</v>
      </c>
      <c r="H145" s="45">
        <f t="shared" si="13"/>
        <v>-9740</v>
      </c>
      <c r="I145" s="45">
        <f t="shared" si="13"/>
        <v>-3440</v>
      </c>
      <c r="J145" s="45">
        <f t="shared" si="13"/>
        <v>-3640</v>
      </c>
      <c r="K145" s="45">
        <f t="shared" si="13"/>
        <v>-12240</v>
      </c>
      <c r="L145" s="45">
        <f t="shared" si="13"/>
        <v>-9165</v>
      </c>
      <c r="M145" s="45">
        <f t="shared" si="13"/>
        <v>75637</v>
      </c>
      <c r="N145" s="45">
        <f t="shared" si="13"/>
        <v>32</v>
      </c>
      <c r="O145" s="55">
        <f>SUM(C145:N145)+C8</f>
        <v>23069</v>
      </c>
      <c r="P145" s="8" t="s">
        <v>22</v>
      </c>
      <c r="Q145" s="28"/>
      <c r="R145" s="28"/>
    </row>
    <row r="146" spans="1:18" ht="12.75">
      <c r="A146" s="7"/>
      <c r="B146" s="23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7"/>
      <c r="Q146" s="28"/>
      <c r="R146" s="28"/>
    </row>
    <row r="147" spans="1:18" ht="12.75">
      <c r="A147" s="8" t="s">
        <v>76</v>
      </c>
      <c r="B147" s="24" t="s">
        <v>23</v>
      </c>
      <c r="C147" s="45">
        <f>C8</f>
        <v>5000</v>
      </c>
      <c r="D147" s="45">
        <f aca="true" t="shared" si="14" ref="D147:N147">C159</f>
        <v>1485</v>
      </c>
      <c r="E147" s="45">
        <f t="shared" si="14"/>
        <v>12770</v>
      </c>
      <c r="F147" s="45">
        <f t="shared" si="14"/>
        <v>0</v>
      </c>
      <c r="G147" s="45">
        <f t="shared" si="14"/>
        <v>0</v>
      </c>
      <c r="H147" s="45">
        <f t="shared" si="14"/>
        <v>0</v>
      </c>
      <c r="I147" s="45">
        <f t="shared" si="14"/>
        <v>0</v>
      </c>
      <c r="J147" s="45">
        <f t="shared" si="14"/>
        <v>0</v>
      </c>
      <c r="K147" s="45">
        <f t="shared" si="14"/>
        <v>0</v>
      </c>
      <c r="L147" s="45">
        <f t="shared" si="14"/>
        <v>0</v>
      </c>
      <c r="M147" s="45">
        <f t="shared" si="14"/>
        <v>0</v>
      </c>
      <c r="N147" s="45">
        <f t="shared" si="14"/>
        <v>21508.65</v>
      </c>
      <c r="O147" s="44"/>
      <c r="P147" s="8" t="s">
        <v>23</v>
      </c>
      <c r="Q147" s="32" t="s">
        <v>1</v>
      </c>
      <c r="R147" s="28"/>
    </row>
    <row r="148" spans="1:18" ht="12.75">
      <c r="A148" s="8" t="s">
        <v>77</v>
      </c>
      <c r="B148" s="23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7"/>
      <c r="Q148" s="28"/>
      <c r="R148" s="28"/>
    </row>
    <row r="149" spans="1:18" ht="12.75">
      <c r="A149" s="7"/>
      <c r="B149" s="23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7"/>
      <c r="Q149" s="28"/>
      <c r="R149" s="28"/>
    </row>
    <row r="150" spans="1:18" ht="12.75">
      <c r="A150" s="8" t="s">
        <v>78</v>
      </c>
      <c r="B150" s="24" t="s">
        <v>24</v>
      </c>
      <c r="C150" s="45">
        <f aca="true" t="shared" si="15" ref="C150:N150">C145+C147</f>
        <v>1485</v>
      </c>
      <c r="D150" s="45">
        <f t="shared" si="15"/>
        <v>12770</v>
      </c>
      <c r="E150" s="45">
        <f t="shared" si="15"/>
        <v>-445</v>
      </c>
      <c r="F150" s="45">
        <f t="shared" si="15"/>
        <v>-9615</v>
      </c>
      <c r="G150" s="45">
        <f t="shared" si="15"/>
        <v>-4315</v>
      </c>
      <c r="H150" s="45">
        <f t="shared" si="15"/>
        <v>-9740</v>
      </c>
      <c r="I150" s="45">
        <f t="shared" si="15"/>
        <v>-3440</v>
      </c>
      <c r="J150" s="45">
        <f t="shared" si="15"/>
        <v>-3640</v>
      </c>
      <c r="K150" s="45">
        <f t="shared" si="15"/>
        <v>-12240</v>
      </c>
      <c r="L150" s="45">
        <f t="shared" si="15"/>
        <v>-9165</v>
      </c>
      <c r="M150" s="45">
        <f t="shared" si="15"/>
        <v>75637</v>
      </c>
      <c r="N150" s="45">
        <f t="shared" si="15"/>
        <v>21540.65</v>
      </c>
      <c r="O150" s="45">
        <f>SUM(C150:N150)</f>
        <v>58832.65</v>
      </c>
      <c r="P150" s="8" t="s">
        <v>24</v>
      </c>
      <c r="Q150" s="32" t="s">
        <v>1</v>
      </c>
      <c r="R150" s="28"/>
    </row>
    <row r="151" spans="1:18" ht="12.75">
      <c r="A151" s="7"/>
      <c r="B151" s="23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7"/>
      <c r="Q151" s="28"/>
      <c r="R151" s="28"/>
    </row>
    <row r="152" spans="1:18" ht="12.75">
      <c r="A152" s="8" t="s">
        <v>79</v>
      </c>
      <c r="B152" s="24" t="s">
        <v>25</v>
      </c>
      <c r="C152" s="45">
        <f>IF(C150&lt;C4,IF(C150&lt;0,ABS(C150)+C4,C4-C150),0)</f>
        <v>0</v>
      </c>
      <c r="D152" s="45">
        <f>IF(D150&gt;C4,0,IF(D150&lt;0,ABS(D150)+C4,C4-D150))</f>
        <v>0</v>
      </c>
      <c r="E152" s="45">
        <f>IF(E150&gt;C4,0,IF(E150&lt;0,ABS(E150)+C4,C4-E150))</f>
        <v>445</v>
      </c>
      <c r="F152" s="45">
        <f>IF(F150&gt;C4,0,IF(F150&lt;0,ABS(F150)+C4,C4-F150))</f>
        <v>9615</v>
      </c>
      <c r="G152" s="45">
        <f>IF(G150&gt;C4,0,IF(G150&lt;0,ABS(G150)+C4,C4-G150))</f>
        <v>4315</v>
      </c>
      <c r="H152" s="45">
        <f>IF(H150&gt;C4,0,IF(H150&lt;0,ABS(H150)+C4,C4-H150))</f>
        <v>9740</v>
      </c>
      <c r="I152" s="45">
        <f>IF(I150&gt;C4,0,IF(I150&lt;0,ABS(I150)+C4,C4-I150))</f>
        <v>3440</v>
      </c>
      <c r="J152" s="45">
        <f>IF(J150&gt;C4,0,IF(J150&lt;0,ABS(J150)+C4,C4-J150))</f>
        <v>3640</v>
      </c>
      <c r="K152" s="45">
        <f>IF(K150&gt;C4,0,IF(K150&lt;0,ABS(K150)+C4,C4-K150))</f>
        <v>12240</v>
      </c>
      <c r="L152" s="45">
        <f>IF(L150&gt;C4,0,IF(L150&lt;0,ABS(L150)+C4,C4-L150))</f>
        <v>9165</v>
      </c>
      <c r="M152" s="45">
        <f>IF(M150&gt;C4,0,IF(M150&lt;0,ABS(M150)+C4,C4-M150))</f>
        <v>0</v>
      </c>
      <c r="N152" s="45">
        <f>IF(N150&gt;C4,0,IF(N150&lt;0,ABS(N150)+C4,C4-N150))</f>
        <v>0</v>
      </c>
      <c r="O152" s="45">
        <f>SUM(C152:N152)</f>
        <v>52600</v>
      </c>
      <c r="P152" s="8" t="s">
        <v>25</v>
      </c>
      <c r="Q152" s="28"/>
      <c r="R152" s="28"/>
    </row>
    <row r="153" spans="1:18" ht="12.75">
      <c r="A153" s="8" t="s">
        <v>80</v>
      </c>
      <c r="B153" s="23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7"/>
      <c r="Q153" s="28"/>
      <c r="R153" s="28"/>
    </row>
    <row r="154" spans="1:18" ht="12.75">
      <c r="A154" s="7"/>
      <c r="B154" s="23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7"/>
      <c r="Q154" s="28"/>
      <c r="R154" s="28"/>
    </row>
    <row r="155" spans="1:18" ht="12.75">
      <c r="A155" s="8" t="s">
        <v>81</v>
      </c>
      <c r="B155" s="24" t="s">
        <v>26</v>
      </c>
      <c r="C155" s="45">
        <v>0</v>
      </c>
      <c r="D155" s="45">
        <f>IF(D150&lt;C4,0,IF((D150-C4)&lt;C169,(D150-C4),IF((D150-C4)&gt;(C162+C169),(C162+C169),(D150-C4))))</f>
        <v>0</v>
      </c>
      <c r="E155" s="45">
        <f>IF(E150&lt;C4,0,IF((E150-C4)&lt;D169,(E150-C4),IF((E150-C4)&gt;(D162+D169),(D162+D169),(E150-C4))))</f>
        <v>0</v>
      </c>
      <c r="F155" s="45">
        <f>IF(F150&lt;C4,0,IF((F150-C4)&lt;E169,(F150-C4),IF((F150-C4)&gt;(E162+E169),(E162+E169),(F150-C4))))</f>
        <v>0</v>
      </c>
      <c r="G155" s="45">
        <f>IF(G150&lt;C4,0,IF((G150-C4)&lt;F169,(G150-C4),IF((G150-C4)&gt;(F162+F169),(F162+F169),(G150-C4))))</f>
        <v>0</v>
      </c>
      <c r="H155" s="45">
        <f>IF(H150&lt;C4,0,IF((H150-C4)&lt;G169,(H150-C4),IF((H150-C4)&gt;(G162+G169),(G162+G169),(H150-C4))))</f>
        <v>0</v>
      </c>
      <c r="I155" s="45">
        <f>IF(I150&lt;C4,0,IF((I150-C4)&lt;H169,(I150-C4),IF((I150-C4)&gt;(H162+H169),(H162+H169),(I150-C4))))</f>
        <v>0</v>
      </c>
      <c r="J155" s="45">
        <f>IF(J150&lt;C4,0,IF((J150-C4)&lt;I169,(J150-C4),IF((J150-C4)&gt;(I162+I169),(I162+I169),(J150-C4))))</f>
        <v>0</v>
      </c>
      <c r="K155" s="45">
        <f>IF(K150&lt;C4,0,IF((K150-C4)&lt;J169,(K150-C4),IF((K150-C4)&gt;(J162+J169),(J162+J169),(K150-C4))))</f>
        <v>0</v>
      </c>
      <c r="L155" s="45">
        <f>IF(L150&lt;C4,0,IF((L150-C4)&lt;K169,(L150-C4),IF((L150-C4)&gt;(K162+K169),(K162+K169),(L150-C4))))</f>
        <v>0</v>
      </c>
      <c r="M155" s="45">
        <f>IF(M150&lt;C4,0,IF((M150-C4)&lt;L169,(M150-C4),IF((M150-C4)&gt;(L162+L169),(L162+L169),(M150-C4))))</f>
        <v>54128.35</v>
      </c>
      <c r="N155" s="45">
        <f>IF(N150&lt;C4,0,IF((N150-C4)&lt;M169,(N150-C4),IF((N150-C4)&gt;(M162+M169),(M162+M169),(N150-C4))))</f>
        <v>0</v>
      </c>
      <c r="O155" s="45">
        <f>SUM(C155:N155)</f>
        <v>54128.35</v>
      </c>
      <c r="P155" s="8" t="s">
        <v>26</v>
      </c>
      <c r="Q155" s="28"/>
      <c r="R155" s="28"/>
    </row>
    <row r="156" spans="1:18" ht="12.75">
      <c r="A156" s="8" t="s">
        <v>82</v>
      </c>
      <c r="B156" s="23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7"/>
      <c r="Q156" s="28"/>
      <c r="R156" s="28"/>
    </row>
    <row r="157" spans="1:18" ht="12.75">
      <c r="A157" s="7"/>
      <c r="B157" s="23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7"/>
      <c r="Q157" s="28"/>
      <c r="R157" s="28"/>
    </row>
    <row r="158" spans="1:18" ht="12.75">
      <c r="A158" s="7"/>
      <c r="B158" s="23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7"/>
      <c r="Q158" s="28"/>
      <c r="R158" s="28"/>
    </row>
    <row r="159" spans="1:18" ht="12.75">
      <c r="A159" s="8" t="s">
        <v>83</v>
      </c>
      <c r="B159" s="24" t="s">
        <v>27</v>
      </c>
      <c r="C159" s="45">
        <f>IF(C150&lt;C4,C4,C150)</f>
        <v>1485</v>
      </c>
      <c r="D159" s="45">
        <f>IF(D152&gt;0,C4,D150-D155)</f>
        <v>12770</v>
      </c>
      <c r="E159" s="45">
        <f>IF(E152&gt;0,C4,E150-E155)</f>
        <v>0</v>
      </c>
      <c r="F159" s="45">
        <f>IF(F152&gt;0,C4,F150-F155)</f>
        <v>0</v>
      </c>
      <c r="G159" s="45">
        <f>IF(G152&gt;0,C4,G150-G155)</f>
        <v>0</v>
      </c>
      <c r="H159" s="45">
        <f>IF(H152&gt;0,C4,H150-H155)</f>
        <v>0</v>
      </c>
      <c r="I159" s="45">
        <f>IF(I152&gt;0,C4,I150-I155)</f>
        <v>0</v>
      </c>
      <c r="J159" s="45">
        <f>IF(J152&gt;0,C4,J150-J155)</f>
        <v>0</v>
      </c>
      <c r="K159" s="45">
        <f>IF(K152&gt;0,C4,K150-K155)</f>
        <v>0</v>
      </c>
      <c r="L159" s="45">
        <f>IF(L152&gt;0,C4,L150-L155)</f>
        <v>0</v>
      </c>
      <c r="M159" s="45">
        <f>IF(M152&gt;0,C4,M150-M155)</f>
        <v>21508.65</v>
      </c>
      <c r="N159" s="55">
        <f>IF(N152&gt;0,C4,N150-N155)</f>
        <v>21540.65</v>
      </c>
      <c r="O159" s="44"/>
      <c r="P159" s="8" t="s">
        <v>27</v>
      </c>
      <c r="Q159" s="32" t="s">
        <v>1</v>
      </c>
      <c r="R159" s="28"/>
    </row>
    <row r="160" spans="1:18" ht="12.75">
      <c r="A160" s="8" t="s">
        <v>84</v>
      </c>
      <c r="B160" s="23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7"/>
      <c r="Q160" s="28"/>
      <c r="R160" s="28"/>
    </row>
    <row r="161" spans="1:18" ht="12.75">
      <c r="A161" s="7"/>
      <c r="B161" s="23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7"/>
      <c r="Q161" s="28"/>
      <c r="R161" s="28"/>
    </row>
    <row r="162" spans="1:18" ht="12.75">
      <c r="A162" s="8" t="s">
        <v>85</v>
      </c>
      <c r="B162" s="24" t="s">
        <v>28</v>
      </c>
      <c r="C162" s="45">
        <f>C152</f>
        <v>0</v>
      </c>
      <c r="D162" s="45">
        <f aca="true" t="shared" si="16" ref="D162:N162">IF(D155&gt;=(C162+C169),IF(D152&gt;0,D152,0),IF(D155&gt;=C169,C162+D152+C169-D155,C162+D152))</f>
        <v>0</v>
      </c>
      <c r="E162" s="45">
        <f t="shared" si="16"/>
        <v>445</v>
      </c>
      <c r="F162" s="45">
        <f t="shared" si="16"/>
        <v>10060</v>
      </c>
      <c r="G162" s="45">
        <f t="shared" si="16"/>
        <v>14375</v>
      </c>
      <c r="H162" s="45">
        <f t="shared" si="16"/>
        <v>24115</v>
      </c>
      <c r="I162" s="45">
        <f t="shared" si="16"/>
        <v>27555</v>
      </c>
      <c r="J162" s="45">
        <f t="shared" si="16"/>
        <v>31195</v>
      </c>
      <c r="K162" s="45">
        <f t="shared" si="16"/>
        <v>43435</v>
      </c>
      <c r="L162" s="45">
        <f t="shared" si="16"/>
        <v>52600</v>
      </c>
      <c r="M162" s="45">
        <f t="shared" si="16"/>
        <v>0</v>
      </c>
      <c r="N162" s="45">
        <f t="shared" si="16"/>
        <v>0</v>
      </c>
      <c r="O162" s="44"/>
      <c r="P162" s="8" t="s">
        <v>28</v>
      </c>
      <c r="Q162" s="32" t="s">
        <v>1</v>
      </c>
      <c r="R162" s="28"/>
    </row>
    <row r="163" spans="1:18" ht="12.75">
      <c r="A163" s="8" t="s">
        <v>86</v>
      </c>
      <c r="B163" s="23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7"/>
      <c r="Q163" s="28"/>
      <c r="R163" s="28"/>
    </row>
    <row r="164" spans="1:18" ht="12.75">
      <c r="A164" s="7"/>
      <c r="B164" s="23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7"/>
      <c r="Q164" s="28"/>
      <c r="R164" s="28"/>
    </row>
    <row r="165" spans="1:18" ht="12.75">
      <c r="A165" s="7"/>
      <c r="B165" s="23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7"/>
      <c r="Q165" s="28"/>
      <c r="R165" s="28"/>
    </row>
    <row r="166" spans="1:18" ht="12.75">
      <c r="A166" s="8" t="s">
        <v>87</v>
      </c>
      <c r="B166" s="24" t="s">
        <v>30</v>
      </c>
      <c r="C166" s="45">
        <f>C162*(C6/12)</f>
        <v>0</v>
      </c>
      <c r="D166" s="45">
        <f>D162*($C$6/12)</f>
        <v>0</v>
      </c>
      <c r="E166" s="45">
        <f aca="true" t="shared" si="17" ref="E166:N166">E162*($C$6/12)</f>
        <v>3.3375</v>
      </c>
      <c r="F166" s="45">
        <f t="shared" si="17"/>
        <v>75.45</v>
      </c>
      <c r="G166" s="45">
        <f t="shared" si="17"/>
        <v>107.8125</v>
      </c>
      <c r="H166" s="45">
        <f t="shared" si="17"/>
        <v>180.86249999999998</v>
      </c>
      <c r="I166" s="45">
        <f t="shared" si="17"/>
        <v>206.6625</v>
      </c>
      <c r="J166" s="45">
        <f t="shared" si="17"/>
        <v>233.96249999999998</v>
      </c>
      <c r="K166" s="45">
        <f t="shared" si="17"/>
        <v>325.7625</v>
      </c>
      <c r="L166" s="45">
        <f t="shared" si="17"/>
        <v>394.5</v>
      </c>
      <c r="M166" s="45">
        <f t="shared" si="17"/>
        <v>0</v>
      </c>
      <c r="N166" s="45">
        <f t="shared" si="17"/>
        <v>0</v>
      </c>
      <c r="O166" s="44"/>
      <c r="P166" s="8" t="s">
        <v>30</v>
      </c>
      <c r="Q166" s="28"/>
      <c r="R166" s="28"/>
    </row>
    <row r="167" spans="1:18" ht="12.75">
      <c r="A167" s="8" t="s">
        <v>88</v>
      </c>
      <c r="B167" s="23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7"/>
      <c r="Q167" s="28"/>
      <c r="R167" s="28"/>
    </row>
    <row r="168" spans="1:18" ht="12.75">
      <c r="A168" s="7"/>
      <c r="B168" s="23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7"/>
      <c r="Q168" s="28"/>
      <c r="R168" s="28"/>
    </row>
    <row r="169" spans="1:18" ht="12.75">
      <c r="A169" s="8" t="s">
        <v>89</v>
      </c>
      <c r="B169" s="25" t="s">
        <v>32</v>
      </c>
      <c r="C169" s="45">
        <f>C166</f>
        <v>0</v>
      </c>
      <c r="D169" s="45">
        <f aca="true" t="shared" si="18" ref="D169:N169">IF(AND(D155&gt;0,D155&lt;C169),(C169-D155)+D166,IF(D155&lt;=0,C169+D166,D166))</f>
        <v>0</v>
      </c>
      <c r="E169" s="45">
        <f t="shared" si="18"/>
        <v>3.3375</v>
      </c>
      <c r="F169" s="45">
        <f t="shared" si="18"/>
        <v>78.78750000000001</v>
      </c>
      <c r="G169" s="45">
        <f t="shared" si="18"/>
        <v>186.60000000000002</v>
      </c>
      <c r="H169" s="45">
        <f t="shared" si="18"/>
        <v>367.4625</v>
      </c>
      <c r="I169" s="45">
        <f t="shared" si="18"/>
        <v>574.125</v>
      </c>
      <c r="J169" s="45">
        <f t="shared" si="18"/>
        <v>808.0875</v>
      </c>
      <c r="K169" s="45">
        <f t="shared" si="18"/>
        <v>1133.85</v>
      </c>
      <c r="L169" s="45">
        <f t="shared" si="18"/>
        <v>1528.35</v>
      </c>
      <c r="M169" s="45">
        <f t="shared" si="18"/>
        <v>0</v>
      </c>
      <c r="N169" s="45">
        <f t="shared" si="18"/>
        <v>0</v>
      </c>
      <c r="O169" s="44"/>
      <c r="P169" s="8" t="s">
        <v>32</v>
      </c>
      <c r="Q169" s="28"/>
      <c r="R169" s="28"/>
    </row>
    <row r="170" spans="1:18" ht="12.75">
      <c r="A170" s="8" t="s">
        <v>90</v>
      </c>
      <c r="B170" s="28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28"/>
      <c r="Q170" s="28"/>
      <c r="R170" s="28"/>
    </row>
    <row r="171" spans="1:18" ht="12.75">
      <c r="A171" s="28"/>
      <c r="B171" s="28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28"/>
      <c r="Q171" s="28"/>
      <c r="R171" s="28"/>
    </row>
    <row r="172" spans="1:18" ht="12.75">
      <c r="A172" s="8" t="s">
        <v>91</v>
      </c>
      <c r="B172" s="28"/>
      <c r="C172" s="14"/>
      <c r="D172" s="14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1:18" ht="12.75">
      <c r="A173" s="8" t="s">
        <v>92</v>
      </c>
      <c r="B173" s="28"/>
      <c r="C173" s="14"/>
      <c r="D173" s="14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</row>
    <row r="174" spans="1:18" ht="12.75">
      <c r="A174" s="8" t="s">
        <v>93</v>
      </c>
      <c r="B174" s="28"/>
      <c r="C174" s="14"/>
      <c r="D174" s="14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</row>
    <row r="175" spans="1:18" ht="12.75">
      <c r="A175" s="8" t="s">
        <v>94</v>
      </c>
      <c r="B175" s="28"/>
      <c r="C175" s="14"/>
      <c r="D175" s="14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6" spans="1:18" ht="12.75">
      <c r="A176" s="8" t="s">
        <v>95</v>
      </c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</row>
    <row r="177" spans="1:18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1:18" ht="12.75">
      <c r="A178" s="15" t="s">
        <v>96</v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</row>
    <row r="179" spans="1:18" ht="12.75">
      <c r="A179" s="15" t="s">
        <v>97</v>
      </c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ht="12.75">
      <c r="A180" s="15" t="s">
        <v>98</v>
      </c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</row>
    <row r="181" spans="1:18" ht="12.75">
      <c r="A181" s="15" t="s">
        <v>106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2" spans="1:18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</row>
    <row r="183" spans="1:14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</row>
  </sheetData>
  <sheetProtection sheet="1" objects="1" scenarios="1"/>
  <printOptions horizontalCentered="1"/>
  <pageMargins left="0.4" right="0.4" top="0.333" bottom="0.333" header="0.5" footer="0.5"/>
  <pageSetup fitToHeight="1" fitToWidth="1" horizontalDpi="300" verticalDpi="300" orientation="landscape" scale="6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and Income Statement</dc:title>
  <dc:subject/>
  <dc:creator>Duane Griffith</dc:creator>
  <cp:keywords/>
  <dc:description/>
  <cp:lastModifiedBy>Jay Parsons</cp:lastModifiedBy>
  <cp:lastPrinted>2007-05-01T02:53:46Z</cp:lastPrinted>
  <dcterms:created xsi:type="dcterms:W3CDTF">1999-04-08T14:17:15Z</dcterms:created>
  <dcterms:modified xsi:type="dcterms:W3CDTF">2007-05-01T02:54:03Z</dcterms:modified>
  <cp:category/>
  <cp:version/>
  <cp:contentType/>
  <cp:contentStatus/>
</cp:coreProperties>
</file>